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G707E~1.SCH\AppData\Local\Temp\pan-tmp-panecht\"/>
    </mc:Choice>
  </mc:AlternateContent>
  <xr:revisionPtr revIDLastSave="0" documentId="13_ncr:1_{CA8EF4DF-0288-492E-B25C-AFB2C4A97099}" xr6:coauthVersionLast="46" xr6:coauthVersionMax="46" xr10:uidLastSave="{00000000-0000-0000-0000-000000000000}"/>
  <bookViews>
    <workbookView xWindow="-120" yWindow="-120" windowWidth="25440" windowHeight="15390" xr2:uid="{00000000-000D-0000-FFFF-FFFF00000000}"/>
  </bookViews>
  <sheets>
    <sheet name="Investitionen" sheetId="12" r:id="rId1"/>
    <sheet name="Parameter" sheetId="1" r:id="rId2"/>
    <sheet name="Ergebnis " sheetId="1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7" i="13" l="1"/>
  <c r="D78" i="13"/>
  <c r="D79" i="13"/>
  <c r="D76" i="13"/>
  <c r="D240" i="13"/>
  <c r="D241" i="13"/>
  <c r="D242" i="13"/>
  <c r="D239" i="13"/>
  <c r="D219" i="13"/>
  <c r="D220" i="13"/>
  <c r="D221" i="13"/>
  <c r="D222" i="13"/>
  <c r="D218" i="13"/>
  <c r="D200" i="13"/>
  <c r="D201" i="13"/>
  <c r="D202" i="13"/>
  <c r="D203" i="13"/>
  <c r="D199" i="13"/>
  <c r="D181" i="13"/>
  <c r="D182" i="13"/>
  <c r="D183" i="13"/>
  <c r="D184" i="13"/>
  <c r="D180" i="13"/>
  <c r="D158" i="13"/>
  <c r="D159" i="13"/>
  <c r="D160" i="13"/>
  <c r="D161" i="13"/>
  <c r="D162" i="13"/>
  <c r="D157" i="13"/>
  <c r="D137" i="13"/>
  <c r="D138" i="13"/>
  <c r="D139" i="13"/>
  <c r="D140" i="13"/>
  <c r="D141" i="13"/>
  <c r="D136" i="13"/>
  <c r="D116" i="13"/>
  <c r="D117" i="13"/>
  <c r="D118" i="13"/>
  <c r="D119" i="13"/>
  <c r="D120" i="13"/>
  <c r="D115" i="13"/>
  <c r="D94" i="13"/>
  <c r="D95" i="13"/>
  <c r="D96" i="13"/>
  <c r="D93" i="13"/>
  <c r="D60" i="13"/>
  <c r="D61" i="13"/>
  <c r="D62" i="13"/>
  <c r="D59" i="13"/>
  <c r="D235" i="13"/>
  <c r="D214" i="13"/>
  <c r="D195" i="13"/>
  <c r="D153" i="13"/>
  <c r="D132" i="13"/>
  <c r="D111" i="13"/>
  <c r="D176" i="13"/>
  <c r="D50" i="13" l="1"/>
  <c r="D7" i="13" l="1"/>
  <c r="D28" i="13"/>
  <c r="D29" i="13"/>
  <c r="D27" i="13"/>
  <c r="D22" i="13"/>
  <c r="D19" i="13"/>
  <c r="D18" i="13"/>
  <c r="D17" i="13"/>
  <c r="D14" i="13"/>
  <c r="D13" i="13"/>
  <c r="D12" i="13"/>
  <c r="D9" i="13"/>
  <c r="D8" i="13"/>
  <c r="D42" i="13"/>
  <c r="D38" i="13"/>
  <c r="D39" i="13"/>
  <c r="D37" i="13"/>
  <c r="D33" i="13"/>
  <c r="D34" i="13"/>
  <c r="D32" i="13"/>
  <c r="D40" i="13" l="1"/>
  <c r="D35" i="13"/>
  <c r="D30" i="13"/>
  <c r="E255" i="13"/>
  <c r="D170" i="13"/>
  <c r="D171" i="13"/>
  <c r="D172" i="13"/>
  <c r="D173" i="13"/>
  <c r="D174" i="13"/>
  <c r="D43" i="13" l="1"/>
  <c r="D231" i="13"/>
  <c r="D232" i="13"/>
  <c r="D233" i="13"/>
  <c r="D230" i="13"/>
  <c r="D209" i="13"/>
  <c r="D210" i="13"/>
  <c r="D211" i="13"/>
  <c r="D212" i="13"/>
  <c r="D208" i="13"/>
  <c r="D190" i="13"/>
  <c r="D191" i="13"/>
  <c r="D192" i="13"/>
  <c r="D193" i="13"/>
  <c r="D189" i="13"/>
  <c r="D147" i="13"/>
  <c r="D148" i="13"/>
  <c r="D149" i="13"/>
  <c r="D150" i="13"/>
  <c r="D151" i="13"/>
  <c r="D146" i="13"/>
  <c r="D126" i="13"/>
  <c r="D127" i="13"/>
  <c r="D128" i="13"/>
  <c r="D129" i="13"/>
  <c r="D130" i="13"/>
  <c r="D125" i="13"/>
  <c r="D105" i="13"/>
  <c r="D106" i="13"/>
  <c r="D107" i="13"/>
  <c r="D108" i="13"/>
  <c r="D109" i="13"/>
  <c r="D104" i="13"/>
  <c r="D85" i="13"/>
  <c r="D86" i="13"/>
  <c r="D87" i="13"/>
  <c r="D84" i="13"/>
  <c r="D68" i="13"/>
  <c r="D69" i="13"/>
  <c r="D70" i="13"/>
  <c r="D67" i="13"/>
  <c r="D51" i="13"/>
  <c r="D52" i="13"/>
  <c r="D53" i="13"/>
  <c r="E254" i="13" l="1"/>
  <c r="D88" i="13" l="1"/>
  <c r="D110" i="13"/>
  <c r="D112" i="13" s="1"/>
  <c r="D113" i="13" s="1"/>
  <c r="D252" i="13"/>
  <c r="D253" i="13"/>
  <c r="D254" i="13"/>
  <c r="D255" i="13"/>
  <c r="D251" i="13"/>
  <c r="D250" i="13"/>
  <c r="D89" i="13" l="1"/>
  <c r="D90" i="13" s="1"/>
  <c r="D91" i="13" s="1"/>
  <c r="D256" i="13"/>
  <c r="D257" i="13" s="1"/>
  <c r="D10" i="13" l="1"/>
  <c r="E251" i="13" s="1"/>
  <c r="E250" i="13" l="1"/>
  <c r="D234" i="13" l="1"/>
  <c r="D236" i="13" s="1"/>
  <c r="D237" i="13" s="1"/>
  <c r="D20" i="13"/>
  <c r="E253" i="13" s="1"/>
  <c r="D15" i="13"/>
  <c r="E252" i="13" s="1"/>
  <c r="D243" i="13"/>
  <c r="E256" i="13" l="1"/>
  <c r="E257" i="13" s="1"/>
  <c r="D23" i="13"/>
  <c r="D97" i="13" l="1"/>
  <c r="D204" i="13"/>
  <c r="D71" i="13"/>
  <c r="D80" i="13"/>
  <c r="D142" i="13"/>
  <c r="D223" i="13"/>
  <c r="D131" i="13"/>
  <c r="D175" i="13"/>
  <c r="D177" i="13" s="1"/>
  <c r="D178" i="13" s="1"/>
  <c r="D121" i="13"/>
  <c r="D194" i="13"/>
  <c r="D196" i="13" s="1"/>
  <c r="D197" i="13" s="1"/>
  <c r="D163" i="13"/>
  <c r="D63" i="13"/>
  <c r="D152" i="13"/>
  <c r="D213" i="13"/>
  <c r="D215" i="13" s="1"/>
  <c r="D216" i="13" s="1"/>
  <c r="D185" i="13"/>
  <c r="D54" i="13"/>
  <c r="D55" i="13" s="1"/>
  <c r="D56" i="13" s="1"/>
  <c r="D57" i="13" s="1"/>
  <c r="D154" i="13" l="1"/>
  <c r="D155" i="13" s="1"/>
  <c r="D133" i="13"/>
  <c r="D134" i="13" s="1"/>
  <c r="D72" i="13"/>
  <c r="D73" i="13" s="1"/>
  <c r="D74" i="13" s="1"/>
</calcChain>
</file>

<file path=xl/sharedStrings.xml><?xml version="1.0" encoding="utf-8"?>
<sst xmlns="http://schemas.openxmlformats.org/spreadsheetml/2006/main" count="621" uniqueCount="244">
  <si>
    <t>EUR</t>
  </si>
  <si>
    <t>Kosten / kW-Peak</t>
  </si>
  <si>
    <t>Kosten/MW</t>
  </si>
  <si>
    <t>Regionaler Wertschöpfungsanteil Elektriker</t>
  </si>
  <si>
    <t>Regionaler Wertschöpfungsanteil Generalunternehmer</t>
  </si>
  <si>
    <t>Regionaler Wertschöpfungsanteil Zuliefer (Bauer)</t>
  </si>
  <si>
    <t>Regionaler Wertschöpfungsanteil Transportunternehmen</t>
  </si>
  <si>
    <t>Regionaler Wertschöpfungsanteil Turbinenhersteller</t>
  </si>
  <si>
    <t>Regionaler Wertschöpfungsanteil Erdbewegung</t>
  </si>
  <si>
    <t>Regionaler Wertschöpfungsanteil Baufirma</t>
  </si>
  <si>
    <t xml:space="preserve">Anteil Kosten Elektriker </t>
  </si>
  <si>
    <t>Anteil Kosten Installateur</t>
  </si>
  <si>
    <t xml:space="preserve">Anteil Kosten Generalunternehmer </t>
  </si>
  <si>
    <t xml:space="preserve">Anteil Kosten Transportunternehmen </t>
  </si>
  <si>
    <t>Anteil Kosten Zuliefer (Bauer)</t>
  </si>
  <si>
    <t>Anteil Kosten Generalunternehmer</t>
  </si>
  <si>
    <t xml:space="preserve">Anteil Kosten Erdbewegung </t>
  </si>
  <si>
    <t>Anteil Kosten Baufirma (Gebäude)</t>
  </si>
  <si>
    <t>Anteil Kosten Turbinenhersteller</t>
  </si>
  <si>
    <t>Elektriker - Arbeitsaufwand in h pro kW-Peak</t>
  </si>
  <si>
    <t xml:space="preserve">Generalunternehmer - Arbeitsaufwand in h pro MW Kessel-Leistung </t>
  </si>
  <si>
    <t xml:space="preserve">Zulieferer (Bauer) - Arbeitsaufwand in h pro MW Kessel-Leistung </t>
  </si>
  <si>
    <t xml:space="preserve">Transportunternehmen - Arbeitsaufwand in h pro MW Kessel-Leistung </t>
  </si>
  <si>
    <t>Generalunternehmer - Arbeitsaufwand in h pro MW</t>
  </si>
  <si>
    <t>Erdbewegung - Arbeitsaufwand in h pro MW</t>
  </si>
  <si>
    <t>Baufirma (Gebäude) - Arbeitsaufwand in h pro MW</t>
  </si>
  <si>
    <t>Turbinenhersteller - Arbeitsaufwand in h pro MW</t>
  </si>
  <si>
    <t>Elektriker - Arbeitsaufwand in h pro MW</t>
  </si>
  <si>
    <t>Anteil Regionale Beschäftigung Elektriker</t>
  </si>
  <si>
    <t xml:space="preserve">Anteil Regionale Beschäftigung Installateur </t>
  </si>
  <si>
    <t>Anteil Regionaler Beschäftigung Generalunternehmer</t>
  </si>
  <si>
    <t>Anteil Regionaler Beschäftigung Zulieferer (Bauer)</t>
  </si>
  <si>
    <t xml:space="preserve">Anteil Regionaler Beschäftigung Transportunternehmen </t>
  </si>
  <si>
    <t>Anteil Regionaler Beschäftigung Erdbewegung</t>
  </si>
  <si>
    <t>Anteil Regionaler Beschäftigung Baufirma (Gebäude)</t>
  </si>
  <si>
    <t>Anteil Regionaler Beschäftigung Elektriker</t>
  </si>
  <si>
    <t>Anteil Regionaler Beschäftigung Turbinenhersteller</t>
  </si>
  <si>
    <t>Regionaler Wertschöpfungsanteil Dachdecker/Zimmermann</t>
  </si>
  <si>
    <t xml:space="preserve">Anteil Heizkesselanbieter </t>
  </si>
  <si>
    <t xml:space="preserve">Anteil Hackgutlageranbieter </t>
  </si>
  <si>
    <t>Anteil involvierte Partei für Leitungsnetz und Anschluss</t>
  </si>
  <si>
    <t xml:space="preserve">Regionaler Wertschöpfungsanteil Heizkesselanbieter </t>
  </si>
  <si>
    <t xml:space="preserve">Regionaler Wertschöpfungsanteil Hackgutlageranbieter </t>
  </si>
  <si>
    <t>Regionaler Wertschöpfungsanteil involvierte Partei für Leitungsnetz und Anschluss</t>
  </si>
  <si>
    <t>Anteil Regionale Beschäftigung Dachdecker/Zimmermann</t>
  </si>
  <si>
    <t>Installateur - Arbeitsaufwand in h pro kW-Peak</t>
  </si>
  <si>
    <t>Dachdecker/Zimmermann - Arbeitsaufwand in h pro kW-Peak</t>
  </si>
  <si>
    <t>Produzent Module - Arbeitsaufwand in h pro kW-Peak</t>
  </si>
  <si>
    <t xml:space="preserve">Heizkesselanbieter -  Arbeitsaufwand in h pro MW Kessel-Leistung </t>
  </si>
  <si>
    <t xml:space="preserve">Hackgutlageranbieter -  Arbeitsaufwand in h pro MW Kessel-Leistung </t>
  </si>
  <si>
    <t xml:space="preserve">involvierte Partei für Leitungsnetz und Anschluss -  Arbeitsaufwand in h pro MW Kessel-Leistung </t>
  </si>
  <si>
    <t xml:space="preserve">Anteil Regionaler Beschäftigung Heizkesselanbieter </t>
  </si>
  <si>
    <t xml:space="preserve"> Anteil Regionaler Beschäftigung Hackgutlageranbieter</t>
  </si>
  <si>
    <t xml:space="preserve"> Anteil Regionaler Beschäftigung involvierte Partei für Leitungsnetz und Anschluss </t>
  </si>
  <si>
    <t xml:space="preserve">regionale Wertschöpfung Elektriker </t>
  </si>
  <si>
    <t xml:space="preserve">regionale Wertschöpfung Installateur </t>
  </si>
  <si>
    <t xml:space="preserve">Regionaler Wertschöpfungsanteil Installateur </t>
  </si>
  <si>
    <t>regionale Wertschöpfung Produzent Module</t>
  </si>
  <si>
    <t>regionale Wertschöpfung Dachdecker/Zimmermann</t>
  </si>
  <si>
    <t xml:space="preserve">Gesamte regionale Wertschöpfung in Prozent zu Investitionen </t>
  </si>
  <si>
    <t xml:space="preserve">Beschäftigungseffekt als Vollzeitäquivalent - Elektriker </t>
  </si>
  <si>
    <t>Beschäftigungseffekt als Vollzeitäquivalent - Installateur</t>
  </si>
  <si>
    <t>Beschäftigungseffekt als Vollzeitäquivalent - Dachdecker/Zimmermann</t>
  </si>
  <si>
    <t>Beschäftigungseffekt als Vollzeitäquivalent - Produzent Module</t>
  </si>
  <si>
    <t xml:space="preserve">Vollzeitäquivalent </t>
  </si>
  <si>
    <t xml:space="preserve">Beschäftigungseffekt - Gesamt als Vollzeitäquivalent </t>
  </si>
  <si>
    <t xml:space="preserve">regionale Wertschöpfung Generalunternehmer </t>
  </si>
  <si>
    <t>regionale Wertschöpfung  Zuliefer (Bauer)</t>
  </si>
  <si>
    <t xml:space="preserve">regionale Wertschöpfung Transportunternehmen </t>
  </si>
  <si>
    <t xml:space="preserve">regionale Wertschöpfung Heizkesselanbieter </t>
  </si>
  <si>
    <t xml:space="preserve">regionale Wertschöpfung Hackgutlageranbieter </t>
  </si>
  <si>
    <t>regionale Wertschöpfung  involvierte Partei für Leitungsnetz und Anschluss</t>
  </si>
  <si>
    <t xml:space="preserve">Beschäftigungseffekt als Vollzeitäquivalent - Generalunternehmer </t>
  </si>
  <si>
    <t>Beschäftigungseffekt als Vollzeitäquivalent -  Zuliefer (Bauer)</t>
  </si>
  <si>
    <t xml:space="preserve">Beschäftigungseffekt als Vollzeitäquivalent - Heizkesselanbieter </t>
  </si>
  <si>
    <t xml:space="preserve">Beschäftigungseffekt als Vollzeitäquivalent - Hackgutlageranbieter </t>
  </si>
  <si>
    <t>Beschäftigungseffekt als Vollzeitäquivalent - involvierte Partei für Leitungsnetz und Anschluss</t>
  </si>
  <si>
    <t>Regionale Wertschöpfung Generalunternehmer</t>
  </si>
  <si>
    <t>Regionale Wertschöpfung Erdbewegung</t>
  </si>
  <si>
    <t>Regionale Wertschöpfung Baufirma</t>
  </si>
  <si>
    <t>Regionale Wertschöpfung Turbinenhersteller</t>
  </si>
  <si>
    <t>Regionale Wertschöpfung  Elektriker</t>
  </si>
  <si>
    <t>Beschäftigungseffekt als Vollzeitäquivalent -  Generalunternehmer</t>
  </si>
  <si>
    <t>Beschäftigungseffekt als Vollzeitäquivalent -  Erdbewegung</t>
  </si>
  <si>
    <t>Beschäftigungseffekt als Vollzeitäquivalent - Baufirma</t>
  </si>
  <si>
    <t>Beschäftigungseffekt als Vollzeitäquivalent - Turbinenhersteller</t>
  </si>
  <si>
    <t>RegioBeschäftigungseffekt als Vollzeitäquivalent - Elektriker</t>
  </si>
  <si>
    <t>MWh</t>
  </si>
  <si>
    <t>Anteil Kosten Elektriker</t>
  </si>
  <si>
    <t xml:space="preserve">Anteil Kosten Turbinenhersteller </t>
  </si>
  <si>
    <t xml:space="preserve">Regionaler Wertschöpfungsanteil Generalunternehmer </t>
  </si>
  <si>
    <t xml:space="preserve">Anteil Kosten Baufirma (Turm)  </t>
  </si>
  <si>
    <t>Regionaler Wertschöpfungsanteil Baufirma (Turm)</t>
  </si>
  <si>
    <t>Generalunternehmer  - Arbeitsaufwand in h pro MW</t>
  </si>
  <si>
    <t>Baufirma - Arbeitsaufwand in h pro MW</t>
  </si>
  <si>
    <t>Photovoltaik</t>
  </si>
  <si>
    <t>Ausbau in MW-Peak (bei 5kW-Peak)</t>
  </si>
  <si>
    <t>Ausbau in MW-Peak (bei 5kW-Peak - 20kW-Peak)</t>
  </si>
  <si>
    <t xml:space="preserve">Ausbau in MW-Peak (bei größer 20kW-Peak) </t>
  </si>
  <si>
    <t>Biomasse</t>
  </si>
  <si>
    <t>Ausbau in MW  (bei bis 0,4 MW Kessel-Leistung )</t>
  </si>
  <si>
    <t>Ausbau in MW  (bei bis 0,4 MW - 2 MW Kessel-Leistung )</t>
  </si>
  <si>
    <t>Ausbau in MW ( bei größer als 2 MW Kessel-Leistung)</t>
  </si>
  <si>
    <t xml:space="preserve">Wasserkraft </t>
  </si>
  <si>
    <t xml:space="preserve">Ausbau in MW (bei kleiner 1 MW) </t>
  </si>
  <si>
    <t>Ausbau in MW (bei 1 MW - 10 MW)</t>
  </si>
  <si>
    <t xml:space="preserve">Ausbau in MW (bei größer als 10 MW) </t>
  </si>
  <si>
    <t xml:space="preserve">Windkraft </t>
  </si>
  <si>
    <t xml:space="preserve">Faktor Stromverbrauch Zukunft </t>
  </si>
  <si>
    <t xml:space="preserve">Biomasse - produzierbare MWh im Jahr pro MW Kessel - Leistung </t>
  </si>
  <si>
    <t>Wasserkraft - produzierbare MWh im Jahr pro installierter MW</t>
  </si>
  <si>
    <t>Windkraft - produzierbare MWh im Jahr pro installierter MW</t>
  </si>
  <si>
    <t xml:space="preserve">Photovoltaik - produzierbare MWh im Jahr pro installierter kW-Peak </t>
  </si>
  <si>
    <t xml:space="preserve">Parameter zur Kallibrierung des Modells </t>
  </si>
  <si>
    <t xml:space="preserve">Parameter für Photovoltaik - Anlagen </t>
  </si>
  <si>
    <t>über 20 kW-Peak Anlage</t>
  </si>
  <si>
    <t>5 - 20 kW Peak PV- Anlage</t>
  </si>
  <si>
    <t xml:space="preserve">Parameter für Biomasse - Anlagen </t>
  </si>
  <si>
    <t xml:space="preserve">bis 0,4 MW Kessel - Leistung </t>
  </si>
  <si>
    <t xml:space="preserve">über 2 MW Kessel - Leistung </t>
  </si>
  <si>
    <t xml:space="preserve">0,4 - 2 MW Kessel - Leistung </t>
  </si>
  <si>
    <t>Parameter für Wasserkraft - Anlage</t>
  </si>
  <si>
    <t>kleiner als 1 MW Wasserkraftanlage</t>
  </si>
  <si>
    <t>1 MW - 10MW Wasserkraftanlage</t>
  </si>
  <si>
    <t>größer 10 MW Wasserkraftanlage</t>
  </si>
  <si>
    <t>Parameter für Windkraftanlage</t>
  </si>
  <si>
    <t xml:space="preserve">Windkraft - Standardgröße </t>
  </si>
  <si>
    <t xml:space="preserve">Allgemeiner Parameter </t>
  </si>
  <si>
    <t>Stunden/Jahr</t>
  </si>
  <si>
    <t xml:space="preserve"> Stromprdouktion/Stromverbrauch </t>
  </si>
  <si>
    <t xml:space="preserve">Parameter zur Einschätzung zukünftiger Entwicklung </t>
  </si>
  <si>
    <t xml:space="preserve">Paramter produzierbarer Strom pro Jahr in MWh pro Einheit </t>
  </si>
  <si>
    <t xml:space="preserve">Ergebnisse </t>
  </si>
  <si>
    <t xml:space="preserve">Ausbau der Technolgien bei gegebenen Investitionsvolumen </t>
  </si>
  <si>
    <t xml:space="preserve">Insgesamter Ausbau in MW </t>
  </si>
  <si>
    <t>MW</t>
  </si>
  <si>
    <t xml:space="preserve">Zusätzliche MW durch Photovoltaik </t>
  </si>
  <si>
    <t>Zusätzliche MW durch Biomasseausbau</t>
  </si>
  <si>
    <t xml:space="preserve">Zusätliche MW durch Wasserkraftausbau </t>
  </si>
  <si>
    <t>Ausbau in MW (Standardgröße)</t>
  </si>
  <si>
    <t xml:space="preserve">Regionale Wertschöpfung </t>
  </si>
  <si>
    <t xml:space="preserve">Regionale Wertschöpfung Elektriker </t>
  </si>
  <si>
    <t xml:space="preserve">Regionale Wertschöpfung Installateur </t>
  </si>
  <si>
    <t>Regionale Wertschöpfung Dachdecker/Zimmermann</t>
  </si>
  <si>
    <t>Regionale Wertschöpfung Produzent Module</t>
  </si>
  <si>
    <t xml:space="preserve">Beschäftigungseffekt </t>
  </si>
  <si>
    <t xml:space="preserve">Vollzeitäquivalente </t>
  </si>
  <si>
    <t>Vollzeitäquivalente</t>
  </si>
  <si>
    <t xml:space="preserve">Prozent </t>
  </si>
  <si>
    <t xml:space="preserve">Regionale Wertschöpfung und Beschäftigungseffekt durch Ausbau von 5 - 20 kW Peak PV - Anlagen </t>
  </si>
  <si>
    <t xml:space="preserve">Regionale Wertschöpfung und Beschäftigungseffekt durch Ausbau von 5 kW  Peak PV - Anlagen </t>
  </si>
  <si>
    <t>Prozent</t>
  </si>
  <si>
    <t xml:space="preserve">Regionale Wertschöpfung und Beschäftigungseffekt durch Ausbau von über 20 kW Peak PV - Anlagen </t>
  </si>
  <si>
    <t xml:space="preserve">Biomasse </t>
  </si>
  <si>
    <t xml:space="preserve">Regionale Wertschöpfung und Beschäftigungseffekt durch Ausbau bis zu 0,4 MW Kessel - Leistung </t>
  </si>
  <si>
    <t xml:space="preserve">Beschäftigungseffekt als Vollzeitäquivalent - Transportunternehmen </t>
  </si>
  <si>
    <t xml:space="preserve">Regionale Wertschöpfung und Beschäftigungseffekt durch Ausbau von 0,4 bis zu 2 MW Kessel - Leistung </t>
  </si>
  <si>
    <t xml:space="preserve">Regionale Wertschöpfung und Beschäftigungseffekt durch Ausbau größer 2 MW Kessel - Leistung </t>
  </si>
  <si>
    <t>Regionale Wertschöpfung und Beschäftigungseffekt durch Ausbau von Wasserkraft kleiner 1 MW</t>
  </si>
  <si>
    <t>Regionale Wertschöpfung und Beschäftigungseffekt durch Ausbau von Wasserkraft 1 MW bis 10 MW</t>
  </si>
  <si>
    <t>Regionale Wertschöpfung und Beschäftigungseffekt durch Ausbau von Wasserkraft  größer 10 MW</t>
  </si>
  <si>
    <t xml:space="preserve">Regionale Wertschöpfung und Beschäftigungseffekt durch Ausbau von Windkraft in Standardgröße  </t>
  </si>
  <si>
    <t xml:space="preserve">Energieimporte </t>
  </si>
  <si>
    <t xml:space="preserve">vor Investitionen </t>
  </si>
  <si>
    <t xml:space="preserve">nach Investitionen </t>
  </si>
  <si>
    <t>Stromverbrauch (MWh)</t>
  </si>
  <si>
    <t>Stromproduktion - Photovoltaik (MWh)</t>
  </si>
  <si>
    <t>Stromproduktion - Biomasse (MWh)</t>
  </si>
  <si>
    <t>Stromproduktion - Wasserkraft (MWh)</t>
  </si>
  <si>
    <t>Stromproduktion - Windkraft (MWh)</t>
  </si>
  <si>
    <t>Stromproduktion (MWh)</t>
  </si>
  <si>
    <t>Saldo (MWh)</t>
  </si>
  <si>
    <t xml:space="preserve">Regionale Stromproduktion/Stromverbrauch vor/nach Investitionen </t>
  </si>
  <si>
    <t xml:space="preserve">induzierte Wertschöpfung - Effekte - Multiplikator </t>
  </si>
  <si>
    <t>induzierte Wertschöpfung - Effekte - in EUR</t>
  </si>
  <si>
    <t xml:space="preserve">ODER </t>
  </si>
  <si>
    <t xml:space="preserve">Anzahl der angestrebten Technologie in gewählter Standardgröße </t>
  </si>
  <si>
    <t xml:space="preserve">Kosten für Photovoltaikanlage 5 kW - Peak </t>
  </si>
  <si>
    <t>Kosten für Photovoltaikanlage 5-20 kW - Peak</t>
  </si>
  <si>
    <t xml:space="preserve">Kosten für Photovoltaikanlage über 20 kW-Peak </t>
  </si>
  <si>
    <t xml:space="preserve">Kosten für Biomasseanlage bis 0,4 MW Kessel-Leistung </t>
  </si>
  <si>
    <t xml:space="preserve">Kosten für Biomasseanlage von 0,4 - 2 MW Kessel-Leistung </t>
  </si>
  <si>
    <t xml:space="preserve">Kosten für Biomasseanlage von  größer als 2 MW Kessel- Leistung </t>
  </si>
  <si>
    <t xml:space="preserve">Kosten für Wasserkraftanlage kleiner 1 MW </t>
  </si>
  <si>
    <t xml:space="preserve">Kosten für Wasserkraftanlage 1 - 10 MW </t>
  </si>
  <si>
    <t xml:space="preserve">Kosten für Wasserkraftanlage größer als 10 MW </t>
  </si>
  <si>
    <t xml:space="preserve">Kosten für Windkraft in Standardgröße </t>
  </si>
  <si>
    <t xml:space="preserve">INPUT </t>
  </si>
  <si>
    <t xml:space="preserve">Angestrebte Investition (EUR) in Technologie und gewählte Standardgröße </t>
  </si>
  <si>
    <t>Erklärungen</t>
  </si>
  <si>
    <r>
      <rPr>
        <b/>
        <sz val="11"/>
        <color theme="1"/>
        <rFont val="Calibri"/>
        <family val="2"/>
        <scheme val="minor"/>
      </rPr>
      <t>Photovoltaik</t>
    </r>
    <r>
      <rPr>
        <sz val="11"/>
        <color theme="1"/>
        <rFont val="Calibri"/>
        <family val="2"/>
        <scheme val="minor"/>
      </rPr>
      <t xml:space="preserve"> - Investitionsvolumen 5kW-Peak</t>
    </r>
  </si>
  <si>
    <r>
      <rPr>
        <b/>
        <sz val="11"/>
        <color theme="1"/>
        <rFont val="Calibri"/>
        <family val="2"/>
        <scheme val="minor"/>
      </rPr>
      <t>Photovoltaik</t>
    </r>
    <r>
      <rPr>
        <sz val="11"/>
        <color theme="1"/>
        <rFont val="Calibri"/>
        <family val="2"/>
        <scheme val="minor"/>
      </rPr>
      <t xml:space="preserve"> - Investitionsvolumen 5-20 kW - Peak</t>
    </r>
  </si>
  <si>
    <r>
      <rPr>
        <b/>
        <sz val="11"/>
        <color theme="1"/>
        <rFont val="Calibri"/>
        <family val="2"/>
        <scheme val="minor"/>
      </rPr>
      <t>Photovoltaik</t>
    </r>
    <r>
      <rPr>
        <sz val="11"/>
        <color theme="1"/>
        <rFont val="Calibri"/>
        <family val="2"/>
        <scheme val="minor"/>
      </rPr>
      <t xml:space="preserve"> - Investitionsvolumen über 20 kW-Peak </t>
    </r>
  </si>
  <si>
    <r>
      <rPr>
        <b/>
        <sz val="11"/>
        <color theme="1"/>
        <rFont val="Calibri"/>
        <family val="2"/>
        <scheme val="minor"/>
      </rPr>
      <t>Biomasse</t>
    </r>
    <r>
      <rPr>
        <sz val="11"/>
        <color theme="1"/>
        <rFont val="Calibri"/>
        <family val="2"/>
        <scheme val="minor"/>
      </rPr>
      <t xml:space="preserve"> - Investitionsvolumen bis 0,4 MW Kessel-Leistung </t>
    </r>
  </si>
  <si>
    <r>
      <rPr>
        <b/>
        <sz val="11"/>
        <color theme="1"/>
        <rFont val="Calibri"/>
        <family val="2"/>
        <scheme val="minor"/>
      </rPr>
      <t>Biomasse</t>
    </r>
    <r>
      <rPr>
        <sz val="11"/>
        <color theme="1"/>
        <rFont val="Calibri"/>
        <family val="2"/>
        <scheme val="minor"/>
      </rPr>
      <t xml:space="preserve"> - Investitionsvolumen 0,4 - 2 MW Kessel-Leistung </t>
    </r>
  </si>
  <si>
    <r>
      <rPr>
        <b/>
        <sz val="11"/>
        <color theme="1"/>
        <rFont val="Calibri"/>
        <family val="2"/>
        <scheme val="minor"/>
      </rPr>
      <t>Biomasse</t>
    </r>
    <r>
      <rPr>
        <sz val="11"/>
        <color theme="1"/>
        <rFont val="Calibri"/>
        <family val="2"/>
        <scheme val="minor"/>
      </rPr>
      <t xml:space="preserve"> - Investitionsvolumen größer als 2 MW Kessel- Leistung </t>
    </r>
  </si>
  <si>
    <r>
      <rPr>
        <b/>
        <sz val="11"/>
        <color theme="1"/>
        <rFont val="Calibri"/>
        <family val="2"/>
        <scheme val="minor"/>
      </rPr>
      <t>Wasserkraft</t>
    </r>
    <r>
      <rPr>
        <sz val="11"/>
        <color theme="1"/>
        <rFont val="Calibri"/>
        <family val="2"/>
        <scheme val="minor"/>
      </rPr>
      <t xml:space="preserve"> - Investitionsvolumen kleiner 1 MW </t>
    </r>
  </si>
  <si>
    <r>
      <rPr>
        <b/>
        <sz val="11"/>
        <color theme="1"/>
        <rFont val="Calibri"/>
        <family val="2"/>
        <scheme val="minor"/>
      </rPr>
      <t>Wasserkraft</t>
    </r>
    <r>
      <rPr>
        <sz val="11"/>
        <color theme="1"/>
        <rFont val="Calibri"/>
        <family val="2"/>
        <scheme val="minor"/>
      </rPr>
      <t xml:space="preserve"> - Investitionsvolumen 1 - 10 MW </t>
    </r>
  </si>
  <si>
    <r>
      <rPr>
        <b/>
        <sz val="11"/>
        <color theme="1"/>
        <rFont val="Calibri"/>
        <family val="2"/>
        <scheme val="minor"/>
      </rPr>
      <t>Wasserkraft</t>
    </r>
    <r>
      <rPr>
        <sz val="11"/>
        <color theme="1"/>
        <rFont val="Calibri"/>
        <family val="2"/>
        <scheme val="minor"/>
      </rPr>
      <t xml:space="preserve"> - Investitionsvolumen größer als 10 MW </t>
    </r>
  </si>
  <si>
    <r>
      <rPr>
        <b/>
        <sz val="11"/>
        <color theme="1"/>
        <rFont val="Calibri"/>
        <family val="2"/>
        <scheme val="minor"/>
      </rPr>
      <t xml:space="preserve">Windkraft </t>
    </r>
    <r>
      <rPr>
        <sz val="11"/>
        <color theme="1"/>
        <rFont val="Calibri"/>
        <family val="2"/>
        <scheme val="minor"/>
      </rPr>
      <t xml:space="preserve">- Investitionsvolumen Standardgröße </t>
    </r>
  </si>
  <si>
    <r>
      <rPr>
        <b/>
        <sz val="11"/>
        <color theme="1"/>
        <rFont val="Calibri"/>
        <family val="2"/>
        <scheme val="minor"/>
      </rPr>
      <t>Windkraft</t>
    </r>
    <r>
      <rPr>
        <sz val="11"/>
        <color theme="1"/>
        <rFont val="Calibri"/>
        <family val="2"/>
        <scheme val="minor"/>
      </rPr>
      <t xml:space="preserve"> - Investitionsvolumen Standardgröße </t>
    </r>
  </si>
  <si>
    <t>KEMs in Motion – Bottom-up-Ansatz für eine
volkswirtschaftliche Betrachtung</t>
  </si>
  <si>
    <t>Beschäftigungseffekt als Vollzeitäquivalent - Elektriker</t>
  </si>
  <si>
    <t>Mit dem folgendem Modell können die regionalen volkswirtschaftllichen Effekte, Wertschöpfung und Beschäftigung, von Klimaschutzinvestitionen in Erneuerbarer Energien (Photovoltaik, Biomasse, Wasserkraft und Windkraft) berechnet werden. Weiters kann das Modell die Auswirkung dieser Investitionen auf die Stromproduktion darstellen.</t>
  </si>
  <si>
    <r>
      <rPr>
        <b/>
        <sz val="11"/>
        <color theme="1"/>
        <rFont val="Calibri"/>
        <family val="2"/>
        <scheme val="minor"/>
      </rPr>
      <t>Induzierte Effekte</t>
    </r>
    <r>
      <rPr>
        <sz val="11"/>
        <color theme="1"/>
        <rFont val="Calibri"/>
        <family val="2"/>
        <scheme val="minor"/>
      </rPr>
      <t xml:space="preserve"> sind Sondereffekte und müssen von KEM-Managern geschätzt werden:
Folgende Komponenten können berücksichtigt werden:
• Spill-Over /Zusatznutzen für andere Branchen / Investitionen
• Externe Effekte z.B. Spekulationsgewinne
• Sog-Effekte aufgrund einer kritischen Masse
• Markteffekte, Marktmacht, Preissignale, Veredelung
Sie haben die Möglichkeit die induzierten Effekte als Multiplikator oder in Euro anzugeben. </t>
    </r>
    <r>
      <rPr>
        <b/>
        <sz val="11"/>
        <color theme="1"/>
        <rFont val="Calibri"/>
        <family val="2"/>
        <scheme val="minor"/>
      </rPr>
      <t/>
    </r>
  </si>
  <si>
    <t>MW-Peak</t>
  </si>
  <si>
    <t xml:space="preserve">Direkte und Indirekte regionale Wertschöpfung </t>
  </si>
  <si>
    <t>Anlage(n)</t>
  </si>
  <si>
    <t xml:space="preserve">Regionaler Wertschöpfungsanteil Turbinenhersteller </t>
  </si>
  <si>
    <t>Regionaler Stromverbrauch pro Jahr</t>
  </si>
  <si>
    <t>Regionale Stromproduktion pro Jahr - Photovoltaik</t>
  </si>
  <si>
    <t xml:space="preserve">Regionale Stromproduktion pro Jahr - Biomasse </t>
  </si>
  <si>
    <t>Regionale Stromproduktion pro Jahr - Wasserkraft</t>
  </si>
  <si>
    <t xml:space="preserve">Regionale Stromproduktion pro Jahr - Windkraft </t>
  </si>
  <si>
    <t>5  kW-Peak PV - Anlage</t>
  </si>
  <si>
    <t xml:space="preserve">Geschätzte Gesamtkosten für eine Anlage einer Technologie in einer Standardgröße </t>
  </si>
  <si>
    <t>Stromproduktion/Stromimport - Gas (MWh)</t>
  </si>
  <si>
    <t>Anteil Produzent Module / Komponenten</t>
  </si>
  <si>
    <t>Regionaler Wertschöpfungsanteil Produzent Module / Komponenten</t>
  </si>
  <si>
    <t>Anteil Regionale Beschäftigung Produzent Module / Komponenten</t>
  </si>
  <si>
    <t>Gesamte regionale Wertschöpfung inkl. Induzierter Wertschöpfung</t>
  </si>
  <si>
    <t xml:space="preserve">Investitionsvolumen </t>
  </si>
  <si>
    <t xml:space="preserve">Ingesamtes Investitionsvolumen bei Photovoltaik </t>
  </si>
  <si>
    <t>Ingesamtes Investitionsvolumen bei Biomasse</t>
  </si>
  <si>
    <t>Ingesamtes Investitionsvolumen bei Wasserkraft</t>
  </si>
  <si>
    <t>Ingesamtes Investitionsvolumen bei Windkraft</t>
  </si>
  <si>
    <t xml:space="preserve">Insgesamtes Investitionsvolumen </t>
  </si>
  <si>
    <t>Investitionsvolumen bei 5kW-Peak</t>
  </si>
  <si>
    <t>Investitionsvolumen bei 5kW-Peak - 20kW-Peak</t>
  </si>
  <si>
    <t>Investitionsvolumen bei größer 20kW-Peak</t>
  </si>
  <si>
    <t>Investitionsvolumen bei bis 0,4 MW Kessel-Leistung</t>
  </si>
  <si>
    <t xml:space="preserve">Investitionsvolumen bei bis 0,4 MW - 2 MW Kessel-Leistung </t>
  </si>
  <si>
    <t>Investitionsvolumen bei größer als 2 MW Kessel-Leistung</t>
  </si>
  <si>
    <t>Investitionsvolumen bei kleiner 1 MW</t>
  </si>
  <si>
    <t>Investitionsvolumen bei 1 MW - 10 MW</t>
  </si>
  <si>
    <t>Investitionsvolumen bei größer als 10 MW</t>
  </si>
  <si>
    <t>Direkte und Indirekte regionale Wertschöpfung</t>
  </si>
  <si>
    <t>Gesamte regionale Wertschöpfung inkl. Induzierte Wertschöpfung</t>
  </si>
  <si>
    <t xml:space="preserve">Induzierte Wertschöpfung </t>
  </si>
  <si>
    <t xml:space="preserve">EUR </t>
  </si>
  <si>
    <t>Anteil Dachdecker/Zimmermann</t>
  </si>
  <si>
    <t xml:space="preserve">Parameter für regionale Energieproduktion pro Jahr </t>
  </si>
  <si>
    <t>Regionale Stromproduktion/Stromimport pro Jahr - Energiemix inkl Fossil</t>
  </si>
  <si>
    <t xml:space="preserve">Faktor Produktion aus fossilen Energieträgern in Zukunft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</si>
</sst>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18" x14ac:knownFonts="1">
    <font>
      <sz val="11"/>
      <color theme="1"/>
      <name val="Calibri"/>
      <family val="2"/>
      <scheme val="minor"/>
    </font>
    <font>
      <b/>
      <sz val="11"/>
      <color theme="1"/>
      <name val="Calibri"/>
      <family val="2"/>
      <scheme val="minor"/>
    </font>
    <font>
      <sz val="11"/>
      <color theme="1"/>
      <name val="Calibri"/>
      <family val="2"/>
    </font>
    <font>
      <sz val="11"/>
      <color theme="1"/>
      <name val="Calibri"/>
      <family val="2"/>
      <scheme val="minor"/>
    </font>
    <font>
      <b/>
      <sz val="14"/>
      <color theme="1"/>
      <name val="Calibri"/>
      <family val="2"/>
      <scheme val="minor"/>
    </font>
    <font>
      <b/>
      <sz val="22"/>
      <color theme="1"/>
      <name val="Calibri"/>
      <family val="2"/>
      <scheme val="minor"/>
    </font>
    <font>
      <b/>
      <sz val="26"/>
      <color theme="1"/>
      <name val="Calibri"/>
      <family val="2"/>
      <scheme val="minor"/>
    </font>
    <font>
      <b/>
      <sz val="28"/>
      <color theme="1"/>
      <name val="Calibri"/>
      <family val="2"/>
      <scheme val="minor"/>
    </font>
    <font>
      <sz val="16"/>
      <color theme="1"/>
      <name val="Calibri"/>
      <family val="2"/>
      <scheme val="minor"/>
    </font>
    <font>
      <sz val="14"/>
      <color theme="1"/>
      <name val="Calibri"/>
      <family val="2"/>
      <scheme val="minor"/>
    </font>
    <font>
      <b/>
      <sz val="18"/>
      <color theme="1"/>
      <name val="Calibri"/>
      <family val="2"/>
      <scheme val="minor"/>
    </font>
    <font>
      <b/>
      <sz val="24"/>
      <color theme="1"/>
      <name val="Calibri"/>
      <family val="2"/>
      <scheme val="minor"/>
    </font>
    <font>
      <u/>
      <sz val="11"/>
      <color theme="10"/>
      <name val="Calibri"/>
      <family val="2"/>
      <scheme val="minor"/>
    </font>
    <font>
      <sz val="11"/>
      <color rgb="FFFF0000"/>
      <name val="Calibri"/>
      <family val="2"/>
      <scheme val="minor"/>
    </font>
    <font>
      <b/>
      <sz val="16"/>
      <color theme="1"/>
      <name val="Calibri"/>
      <family val="2"/>
      <scheme val="minor"/>
    </font>
    <font>
      <b/>
      <sz val="20"/>
      <color theme="1"/>
      <name val="Calibri"/>
      <family val="2"/>
      <scheme val="minor"/>
    </font>
    <font>
      <sz val="48"/>
      <color theme="1"/>
      <name val="Calibri"/>
      <family val="2"/>
      <scheme val="minor"/>
    </font>
    <font>
      <b/>
      <sz val="48"/>
      <color theme="1"/>
      <name val="Calibri"/>
      <family val="2"/>
      <scheme val="minor"/>
    </font>
  </fonts>
  <fills count="24">
    <fill>
      <patternFill patternType="none"/>
    </fill>
    <fill>
      <patternFill patternType="gray125"/>
    </fill>
    <fill>
      <patternFill patternType="solid">
        <fgColor theme="7" tint="0.39997558519241921"/>
        <bgColor indexed="64"/>
      </patternFill>
    </fill>
    <fill>
      <patternFill patternType="solid">
        <fgColor them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3" fillId="0" borderId="0" applyFont="0" applyFill="0" applyBorder="0" applyAlignment="0" applyProtection="0"/>
    <xf numFmtId="0" fontId="12" fillId="0" borderId="0" applyNumberFormat="0" applyFill="0" applyBorder="0" applyAlignment="0" applyProtection="0"/>
  </cellStyleXfs>
  <cellXfs count="485">
    <xf numFmtId="0" fontId="0" fillId="0" borderId="0" xfId="0"/>
    <xf numFmtId="0" fontId="0" fillId="0" borderId="0" xfId="0" applyBorder="1"/>
    <xf numFmtId="0" fontId="0" fillId="6" borderId="0" xfId="0" applyFill="1" applyBorder="1"/>
    <xf numFmtId="0" fontId="0" fillId="6" borderId="7" xfId="0" applyFill="1" applyBorder="1"/>
    <xf numFmtId="3" fontId="0" fillId="6" borderId="2" xfId="0" applyNumberFormat="1" applyFill="1" applyBorder="1"/>
    <xf numFmtId="0" fontId="0" fillId="6" borderId="3" xfId="0" applyFill="1" applyBorder="1"/>
    <xf numFmtId="0" fontId="0" fillId="6" borderId="5" xfId="0" applyFill="1" applyBorder="1"/>
    <xf numFmtId="0" fontId="0" fillId="6" borderId="8" xfId="0" applyFill="1" applyBorder="1"/>
    <xf numFmtId="0" fontId="0" fillId="4" borderId="1" xfId="0" applyFill="1" applyBorder="1"/>
    <xf numFmtId="0" fontId="0" fillId="4" borderId="4" xfId="0" applyFill="1" applyBorder="1"/>
    <xf numFmtId="0" fontId="0" fillId="4" borderId="6" xfId="0" applyFill="1" applyBorder="1"/>
    <xf numFmtId="0" fontId="0" fillId="8" borderId="4" xfId="0" applyFill="1" applyBorder="1"/>
    <xf numFmtId="3" fontId="0" fillId="9" borderId="0" xfId="0" applyNumberFormat="1" applyFill="1" applyBorder="1"/>
    <xf numFmtId="0" fontId="0" fillId="8" borderId="6" xfId="0" applyFill="1" applyBorder="1"/>
    <xf numFmtId="3" fontId="0" fillId="9" borderId="7" xfId="0" applyNumberFormat="1" applyFill="1" applyBorder="1"/>
    <xf numFmtId="0" fontId="0" fillId="8" borderId="1" xfId="0" applyFill="1" applyBorder="1"/>
    <xf numFmtId="3" fontId="0" fillId="9" borderId="2" xfId="0" applyNumberFormat="1" applyFill="1" applyBorder="1"/>
    <xf numFmtId="0" fontId="0" fillId="9" borderId="3" xfId="0" applyFill="1" applyBorder="1"/>
    <xf numFmtId="0" fontId="0" fillId="9" borderId="5" xfId="0" applyFill="1" applyBorder="1"/>
    <xf numFmtId="0" fontId="0" fillId="9" borderId="8" xfId="0" applyFill="1" applyBorder="1"/>
    <xf numFmtId="3" fontId="0" fillId="14" borderId="0" xfId="0" applyNumberFormat="1" applyFill="1" applyBorder="1"/>
    <xf numFmtId="0" fontId="0" fillId="14" borderId="5" xfId="0" applyFill="1" applyBorder="1"/>
    <xf numFmtId="3" fontId="0" fillId="14" borderId="2" xfId="0" applyNumberFormat="1" applyFill="1" applyBorder="1"/>
    <xf numFmtId="0" fontId="0" fillId="14" borderId="3" xfId="0" applyFill="1" applyBorder="1"/>
    <xf numFmtId="0" fontId="0" fillId="10" borderId="1" xfId="0" applyFill="1" applyBorder="1"/>
    <xf numFmtId="0" fontId="0" fillId="10" borderId="4" xfId="0" applyFill="1" applyBorder="1"/>
    <xf numFmtId="0" fontId="0" fillId="10" borderId="6" xfId="0" applyFill="1" applyBorder="1"/>
    <xf numFmtId="3" fontId="0" fillId="14" borderId="7" xfId="0" applyNumberFormat="1" applyFill="1" applyBorder="1"/>
    <xf numFmtId="0" fontId="0" fillId="14" borderId="8" xfId="0" applyFill="1" applyBorder="1"/>
    <xf numFmtId="3" fontId="0" fillId="16" borderId="9" xfId="0" applyNumberFormat="1" applyFill="1" applyBorder="1"/>
    <xf numFmtId="0" fontId="0" fillId="15" borderId="12" xfId="0" applyFill="1" applyBorder="1"/>
    <xf numFmtId="0" fontId="0" fillId="16" borderId="10" xfId="0" applyFill="1" applyBorder="1"/>
    <xf numFmtId="0" fontId="0" fillId="5" borderId="0" xfId="0" applyFill="1" applyBorder="1" applyAlignment="1">
      <alignment wrapText="1"/>
    </xf>
    <xf numFmtId="0" fontId="0" fillId="6" borderId="8" xfId="0" applyFill="1" applyBorder="1" applyAlignment="1">
      <alignment wrapText="1"/>
    </xf>
    <xf numFmtId="0" fontId="0" fillId="6" borderId="12" xfId="0" applyFill="1" applyBorder="1" applyAlignment="1">
      <alignment wrapText="1"/>
    </xf>
    <xf numFmtId="0" fontId="0" fillId="4" borderId="6" xfId="0" applyFill="1" applyBorder="1" applyAlignment="1">
      <alignment horizontal="left" wrapText="1"/>
    </xf>
    <xf numFmtId="0" fontId="0" fillId="4" borderId="1" xfId="0"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4" borderId="1" xfId="0" applyFill="1" applyBorder="1" applyAlignment="1">
      <alignment horizontal="left" wrapText="1"/>
    </xf>
    <xf numFmtId="0" fontId="0" fillId="4" borderId="4" xfId="0" applyFill="1" applyBorder="1" applyAlignment="1">
      <alignment horizontal="left" wrapText="1"/>
    </xf>
    <xf numFmtId="0" fontId="0" fillId="7" borderId="6" xfId="0" applyFill="1" applyBorder="1"/>
    <xf numFmtId="0" fontId="0" fillId="7" borderId="1" xfId="0" applyFill="1" applyBorder="1"/>
    <xf numFmtId="0" fontId="0" fillId="7" borderId="4" xfId="0" applyFill="1" applyBorder="1"/>
    <xf numFmtId="0" fontId="0" fillId="5" borderId="0" xfId="0" applyFill="1" applyBorder="1"/>
    <xf numFmtId="3" fontId="0" fillId="9" borderId="6" xfId="0" applyNumberFormat="1" applyFill="1" applyBorder="1"/>
    <xf numFmtId="0" fontId="0" fillId="13" borderId="6" xfId="0" applyFill="1" applyBorder="1"/>
    <xf numFmtId="0" fontId="0" fillId="13" borderId="1" xfId="0" applyFill="1" applyBorder="1"/>
    <xf numFmtId="0" fontId="0" fillId="13" borderId="4" xfId="0" applyFill="1" applyBorder="1"/>
    <xf numFmtId="0" fontId="0" fillId="12" borderId="7" xfId="0" applyFill="1" applyBorder="1"/>
    <xf numFmtId="0" fontId="0" fillId="12" borderId="8" xfId="0" applyFill="1" applyBorder="1"/>
    <xf numFmtId="3" fontId="0" fillId="12" borderId="6" xfId="0" applyNumberFormat="1" applyFill="1" applyBorder="1"/>
    <xf numFmtId="0" fontId="0" fillId="15" borderId="6" xfId="0" applyFill="1" applyBorder="1"/>
    <xf numFmtId="0" fontId="0" fillId="15" borderId="1" xfId="0" applyFill="1" applyBorder="1"/>
    <xf numFmtId="0" fontId="0" fillId="15" borderId="4" xfId="0" applyFill="1" applyBorder="1"/>
    <xf numFmtId="3" fontId="0" fillId="16" borderId="6" xfId="0" applyNumberFormat="1" applyFill="1" applyBorder="1"/>
    <xf numFmtId="0" fontId="1" fillId="11" borderId="11" xfId="0" applyFont="1" applyFill="1" applyBorder="1" applyAlignment="1">
      <alignment horizontal="center"/>
    </xf>
    <xf numFmtId="3" fontId="0" fillId="6" borderId="0" xfId="0" applyNumberFormat="1" applyFill="1" applyBorder="1"/>
    <xf numFmtId="3" fontId="0" fillId="6" borderId="7" xfId="0" applyNumberFormat="1" applyFill="1" applyBorder="1"/>
    <xf numFmtId="0" fontId="12" fillId="4" borderId="12" xfId="2" applyFill="1" applyBorder="1" applyAlignment="1">
      <alignment horizontal="left" wrapText="1"/>
    </xf>
    <xf numFmtId="0" fontId="12" fillId="4" borderId="6" xfId="2" applyFill="1" applyBorder="1" applyAlignment="1">
      <alignment horizontal="left" wrapText="1"/>
    </xf>
    <xf numFmtId="0" fontId="12" fillId="7" borderId="12" xfId="2" applyFill="1" applyBorder="1" applyAlignment="1">
      <alignment horizontal="left" wrapText="1"/>
    </xf>
    <xf numFmtId="0" fontId="12" fillId="7" borderId="6" xfId="2" applyFill="1" applyBorder="1" applyAlignment="1">
      <alignment horizontal="left" wrapText="1"/>
    </xf>
    <xf numFmtId="0" fontId="12" fillId="13" borderId="12" xfId="2" applyFill="1" applyBorder="1" applyAlignment="1">
      <alignment horizontal="left" wrapText="1"/>
    </xf>
    <xf numFmtId="0" fontId="12" fillId="13" borderId="6" xfId="2" applyFill="1" applyBorder="1" applyAlignment="1">
      <alignment horizontal="left" wrapText="1"/>
    </xf>
    <xf numFmtId="0" fontId="12" fillId="15" borderId="12" xfId="2" applyFill="1" applyBorder="1" applyAlignment="1">
      <alignment horizontal="left" wrapText="1"/>
    </xf>
    <xf numFmtId="0" fontId="12" fillId="15" borderId="6" xfId="2" applyFill="1" applyBorder="1" applyAlignment="1">
      <alignment horizontal="left" wrapText="1"/>
    </xf>
    <xf numFmtId="3" fontId="0" fillId="5" borderId="0" xfId="0" applyNumberFormat="1" applyFill="1" applyBorder="1"/>
    <xf numFmtId="0" fontId="0" fillId="5" borderId="7" xfId="0" applyFill="1" applyBorder="1"/>
    <xf numFmtId="3" fontId="0" fillId="5" borderId="7" xfId="0" applyNumberFormat="1" applyFill="1" applyBorder="1"/>
    <xf numFmtId="0" fontId="0" fillId="5" borderId="4" xfId="0" applyFill="1" applyBorder="1"/>
    <xf numFmtId="0" fontId="0" fillId="5" borderId="6" xfId="0" applyFill="1" applyBorder="1"/>
    <xf numFmtId="0" fontId="0" fillId="5" borderId="4" xfId="0" applyFill="1" applyBorder="1" applyAlignment="1">
      <alignment wrapText="1"/>
    </xf>
    <xf numFmtId="0" fontId="1" fillId="19" borderId="12" xfId="0" applyFont="1" applyFill="1" applyBorder="1" applyAlignment="1">
      <alignment horizontal="center"/>
    </xf>
    <xf numFmtId="0" fontId="1" fillId="11" borderId="12" xfId="0" applyFont="1" applyFill="1" applyBorder="1" applyAlignment="1">
      <alignment horizontal="center"/>
    </xf>
    <xf numFmtId="0" fontId="1" fillId="18" borderId="12" xfId="0" applyFont="1" applyFill="1" applyBorder="1" applyAlignment="1">
      <alignment horizontal="center"/>
    </xf>
    <xf numFmtId="0" fontId="0" fillId="16" borderId="7" xfId="0" applyFill="1" applyBorder="1"/>
    <xf numFmtId="0" fontId="0" fillId="6" borderId="2" xfId="0" applyFill="1" applyBorder="1"/>
    <xf numFmtId="0" fontId="0" fillId="9" borderId="2" xfId="0" applyFill="1" applyBorder="1"/>
    <xf numFmtId="0" fontId="0" fillId="9" borderId="0" xfId="0" applyFill="1" applyBorder="1"/>
    <xf numFmtId="0" fontId="0" fillId="9" borderId="7" xfId="0" applyFill="1" applyBorder="1"/>
    <xf numFmtId="0" fontId="0" fillId="14" borderId="2" xfId="0" applyFill="1" applyBorder="1"/>
    <xf numFmtId="0" fontId="0" fillId="14" borderId="0" xfId="0" applyFill="1" applyBorder="1"/>
    <xf numFmtId="0" fontId="0" fillId="14" borderId="7" xfId="0" applyFill="1" applyBorder="1"/>
    <xf numFmtId="0" fontId="0" fillId="16" borderId="9" xfId="0" applyFill="1" applyBorder="1"/>
    <xf numFmtId="0" fontId="0" fillId="17" borderId="4" xfId="0" applyFill="1" applyBorder="1"/>
    <xf numFmtId="0" fontId="0" fillId="17" borderId="0" xfId="0" applyFill="1" applyBorder="1"/>
    <xf numFmtId="0" fontId="0" fillId="17" borderId="5" xfId="0" applyFill="1" applyBorder="1"/>
    <xf numFmtId="0" fontId="0" fillId="17" borderId="6" xfId="0" applyFill="1" applyBorder="1"/>
    <xf numFmtId="0" fontId="0" fillId="17" borderId="14" xfId="0" applyFill="1" applyBorder="1"/>
    <xf numFmtId="0" fontId="0" fillId="17" borderId="15" xfId="0" applyFill="1" applyBorder="1"/>
    <xf numFmtId="0" fontId="0" fillId="17" borderId="1" xfId="0" applyFill="1" applyBorder="1"/>
    <xf numFmtId="0" fontId="0" fillId="17" borderId="7" xfId="0" applyFill="1" applyBorder="1"/>
    <xf numFmtId="0" fontId="0" fillId="17" borderId="8" xfId="0" applyFill="1" applyBorder="1"/>
    <xf numFmtId="0" fontId="0" fillId="17" borderId="2" xfId="0" applyFill="1" applyBorder="1"/>
    <xf numFmtId="0" fontId="0" fillId="17" borderId="3" xfId="0" applyFill="1" applyBorder="1"/>
    <xf numFmtId="0" fontId="13" fillId="17" borderId="6" xfId="0" applyFont="1" applyFill="1" applyBorder="1"/>
    <xf numFmtId="0" fontId="13" fillId="17" borderId="7" xfId="0" applyFont="1" applyFill="1" applyBorder="1"/>
    <xf numFmtId="0" fontId="13" fillId="17" borderId="8" xfId="0" applyFont="1" applyFill="1" applyBorder="1"/>
    <xf numFmtId="0" fontId="0" fillId="0" borderId="0" xfId="0" applyBorder="1" applyAlignment="1">
      <alignment vertical="center" wrapText="1"/>
    </xf>
    <xf numFmtId="0" fontId="0" fillId="18" borderId="0" xfId="0" applyFill="1" applyBorder="1"/>
    <xf numFmtId="0" fontId="0" fillId="18" borderId="5" xfId="0" applyFill="1" applyBorder="1"/>
    <xf numFmtId="0" fontId="0" fillId="18" borderId="7" xfId="0" applyFill="1" applyBorder="1"/>
    <xf numFmtId="0" fontId="0" fillId="18" borderId="8" xfId="0" applyFill="1" applyBorder="1"/>
    <xf numFmtId="0" fontId="0" fillId="17" borderId="9" xfId="0" applyFill="1" applyBorder="1"/>
    <xf numFmtId="0" fontId="5" fillId="18" borderId="13" xfId="0" applyFont="1" applyFill="1" applyBorder="1" applyAlignment="1">
      <alignment horizontal="center"/>
    </xf>
    <xf numFmtId="3" fontId="0" fillId="17" borderId="9" xfId="0" applyNumberFormat="1" applyFill="1" applyBorder="1"/>
    <xf numFmtId="0" fontId="0" fillId="17" borderId="6" xfId="0" applyFill="1" applyBorder="1" applyAlignment="1">
      <alignment horizontal="center"/>
    </xf>
    <xf numFmtId="0" fontId="0" fillId="18" borderId="0" xfId="0" applyFill="1"/>
    <xf numFmtId="0" fontId="0" fillId="0" borderId="0" xfId="0" applyFill="1" applyBorder="1" applyAlignment="1">
      <alignment vertical="center" wrapText="1"/>
    </xf>
    <xf numFmtId="0" fontId="0" fillId="0" borderId="0" xfId="0" applyFill="1" applyBorder="1"/>
    <xf numFmtId="0" fontId="0" fillId="23" borderId="6" xfId="0" applyFill="1" applyBorder="1"/>
    <xf numFmtId="0" fontId="0" fillId="23" borderId="13" xfId="0" applyFill="1" applyBorder="1"/>
    <xf numFmtId="0" fontId="2" fillId="4" borderId="6" xfId="0" applyFont="1" applyFill="1" applyBorder="1" applyAlignment="1">
      <alignment horizontal="left"/>
    </xf>
    <xf numFmtId="0" fontId="2" fillId="4" borderId="4" xfId="0" applyFont="1" applyFill="1" applyBorder="1" applyAlignment="1">
      <alignment horizontal="left"/>
    </xf>
    <xf numFmtId="0" fontId="6" fillId="0" borderId="0" xfId="0" applyFont="1" applyProtection="1">
      <protection hidden="1"/>
    </xf>
    <xf numFmtId="0" fontId="0" fillId="0" borderId="0" xfId="0" applyProtection="1">
      <protection hidden="1"/>
    </xf>
    <xf numFmtId="0" fontId="10" fillId="4" borderId="1" xfId="0" applyFont="1" applyFill="1" applyBorder="1" applyAlignment="1" applyProtection="1">
      <alignment horizontal="center"/>
      <protection hidden="1"/>
    </xf>
    <xf numFmtId="0" fontId="0" fillId="4" borderId="2" xfId="0" applyFill="1" applyBorder="1" applyProtection="1">
      <protection hidden="1"/>
    </xf>
    <xf numFmtId="0" fontId="0" fillId="4" borderId="3" xfId="0" applyFill="1" applyBorder="1" applyProtection="1">
      <protection hidden="1"/>
    </xf>
    <xf numFmtId="0" fontId="0" fillId="4" borderId="4" xfId="0" applyFill="1" applyBorder="1" applyProtection="1">
      <protection hidden="1"/>
    </xf>
    <xf numFmtId="43" fontId="0" fillId="4" borderId="0" xfId="1" applyFont="1" applyFill="1" applyBorder="1" applyProtection="1">
      <protection hidden="1"/>
    </xf>
    <xf numFmtId="0" fontId="0" fillId="4" borderId="5" xfId="0" applyFill="1" applyBorder="1" applyProtection="1">
      <protection hidden="1"/>
    </xf>
    <xf numFmtId="0" fontId="0" fillId="4" borderId="6" xfId="0" applyFill="1" applyBorder="1" applyProtection="1">
      <protection hidden="1"/>
    </xf>
    <xf numFmtId="43" fontId="0" fillId="4" borderId="7" xfId="1" applyFont="1" applyFill="1" applyBorder="1" applyProtection="1">
      <protection hidden="1"/>
    </xf>
    <xf numFmtId="0" fontId="0" fillId="4" borderId="8" xfId="0" applyFill="1" applyBorder="1" applyProtection="1">
      <protection hidden="1"/>
    </xf>
    <xf numFmtId="0" fontId="14" fillId="4" borderId="4" xfId="0" applyFont="1" applyFill="1" applyBorder="1" applyProtection="1">
      <protection hidden="1"/>
    </xf>
    <xf numFmtId="43" fontId="14" fillId="4" borderId="0" xfId="1" applyFont="1" applyFill="1" applyBorder="1" applyProtection="1">
      <protection hidden="1"/>
    </xf>
    <xf numFmtId="0" fontId="14" fillId="4" borderId="5" xfId="0" applyFont="1" applyFill="1" applyBorder="1" applyProtection="1">
      <protection hidden="1"/>
    </xf>
    <xf numFmtId="0" fontId="10" fillId="7" borderId="1" xfId="0" applyFont="1" applyFill="1" applyBorder="1" applyAlignment="1" applyProtection="1">
      <alignment horizontal="center"/>
      <protection hidden="1"/>
    </xf>
    <xf numFmtId="43" fontId="0" fillId="7" borderId="2" xfId="1" applyFont="1" applyFill="1" applyBorder="1" applyProtection="1">
      <protection hidden="1"/>
    </xf>
    <xf numFmtId="0" fontId="0" fillId="7" borderId="3" xfId="0" applyFill="1" applyBorder="1" applyProtection="1">
      <protection hidden="1"/>
    </xf>
    <xf numFmtId="0" fontId="0" fillId="7" borderId="4" xfId="0" applyFill="1" applyBorder="1" applyProtection="1">
      <protection hidden="1"/>
    </xf>
    <xf numFmtId="43" fontId="0" fillId="7" borderId="0" xfId="1" applyFont="1" applyFill="1" applyBorder="1" applyProtection="1">
      <protection hidden="1"/>
    </xf>
    <xf numFmtId="0" fontId="0" fillId="7" borderId="5" xfId="0" applyFill="1" applyBorder="1" applyProtection="1">
      <protection hidden="1"/>
    </xf>
    <xf numFmtId="0" fontId="0" fillId="7" borderId="6" xfId="0" applyFill="1" applyBorder="1" applyProtection="1">
      <protection hidden="1"/>
    </xf>
    <xf numFmtId="43" fontId="0" fillId="7" borderId="7" xfId="1" applyFont="1" applyFill="1" applyBorder="1" applyProtection="1">
      <protection hidden="1"/>
    </xf>
    <xf numFmtId="0" fontId="0" fillId="7" borderId="8" xfId="0" applyFill="1" applyBorder="1" applyProtection="1">
      <protection hidden="1"/>
    </xf>
    <xf numFmtId="0" fontId="14" fillId="7" borderId="4" xfId="0" applyFont="1" applyFill="1" applyBorder="1" applyProtection="1">
      <protection hidden="1"/>
    </xf>
    <xf numFmtId="43" fontId="14" fillId="7" borderId="0" xfId="1" applyFont="1" applyFill="1" applyBorder="1" applyProtection="1">
      <protection hidden="1"/>
    </xf>
    <xf numFmtId="0" fontId="14" fillId="7" borderId="5" xfId="0" applyFont="1" applyFill="1" applyBorder="1" applyProtection="1">
      <protection hidden="1"/>
    </xf>
    <xf numFmtId="0" fontId="10" fillId="13" borderId="1" xfId="0" applyFont="1" applyFill="1" applyBorder="1" applyAlignment="1" applyProtection="1">
      <alignment horizontal="center"/>
      <protection hidden="1"/>
    </xf>
    <xf numFmtId="43" fontId="0" fillId="13" borderId="2" xfId="1" applyFont="1" applyFill="1" applyBorder="1" applyProtection="1">
      <protection hidden="1"/>
    </xf>
    <xf numFmtId="0" fontId="0" fillId="13" borderId="3" xfId="0" applyFill="1" applyBorder="1" applyProtection="1">
      <protection hidden="1"/>
    </xf>
    <xf numFmtId="0" fontId="0" fillId="13" borderId="4" xfId="0" applyFill="1" applyBorder="1" applyProtection="1">
      <protection hidden="1"/>
    </xf>
    <xf numFmtId="43" fontId="0" fillId="13" borderId="0" xfId="1" applyFont="1" applyFill="1" applyBorder="1" applyProtection="1">
      <protection hidden="1"/>
    </xf>
    <xf numFmtId="0" fontId="0" fillId="13" borderId="5" xfId="0" applyFill="1" applyBorder="1" applyProtection="1">
      <protection hidden="1"/>
    </xf>
    <xf numFmtId="0" fontId="0" fillId="13" borderId="6" xfId="0" applyFill="1" applyBorder="1" applyProtection="1">
      <protection hidden="1"/>
    </xf>
    <xf numFmtId="43" fontId="0" fillId="13" borderId="7" xfId="1" applyFont="1" applyFill="1" applyBorder="1" applyProtection="1">
      <protection hidden="1"/>
    </xf>
    <xf numFmtId="0" fontId="0" fillId="13" borderId="8" xfId="0" applyFill="1" applyBorder="1" applyProtection="1">
      <protection hidden="1"/>
    </xf>
    <xf numFmtId="0" fontId="14" fillId="13" borderId="4" xfId="0" applyFont="1" applyFill="1" applyBorder="1" applyProtection="1">
      <protection hidden="1"/>
    </xf>
    <xf numFmtId="43" fontId="14" fillId="13" borderId="0" xfId="1" applyFont="1" applyFill="1" applyBorder="1" applyProtection="1">
      <protection hidden="1"/>
    </xf>
    <xf numFmtId="0" fontId="14" fillId="13" borderId="5" xfId="0" applyFont="1" applyFill="1" applyBorder="1" applyProtection="1">
      <protection hidden="1"/>
    </xf>
    <xf numFmtId="0" fontId="10" fillId="15" borderId="1" xfId="0" applyFont="1" applyFill="1" applyBorder="1" applyAlignment="1" applyProtection="1">
      <alignment horizontal="center"/>
      <protection hidden="1"/>
    </xf>
    <xf numFmtId="43" fontId="0" fillId="15" borderId="2" xfId="1" applyFont="1" applyFill="1" applyBorder="1" applyProtection="1">
      <protection hidden="1"/>
    </xf>
    <xf numFmtId="0" fontId="0" fillId="15" borderId="3" xfId="0" applyFill="1" applyBorder="1" applyProtection="1">
      <protection hidden="1"/>
    </xf>
    <xf numFmtId="0" fontId="14" fillId="15" borderId="4" xfId="0" applyFont="1" applyFill="1" applyBorder="1" applyProtection="1">
      <protection hidden="1"/>
    </xf>
    <xf numFmtId="43" fontId="14" fillId="15" borderId="0" xfId="1" applyFont="1" applyFill="1" applyBorder="1" applyProtection="1">
      <protection hidden="1"/>
    </xf>
    <xf numFmtId="0" fontId="14" fillId="15" borderId="5" xfId="0" applyFont="1" applyFill="1" applyBorder="1" applyProtection="1">
      <protection hidden="1"/>
    </xf>
    <xf numFmtId="0" fontId="15" fillId="21" borderId="6" xfId="0" applyFont="1" applyFill="1" applyBorder="1" applyAlignment="1" applyProtection="1">
      <alignment horizontal="center"/>
      <protection hidden="1"/>
    </xf>
    <xf numFmtId="43" fontId="15" fillId="21" borderId="7" xfId="1" applyFont="1" applyFill="1" applyBorder="1" applyProtection="1">
      <protection hidden="1"/>
    </xf>
    <xf numFmtId="0" fontId="15" fillId="21" borderId="8" xfId="0" applyFont="1" applyFill="1" applyBorder="1" applyProtection="1">
      <protection hidden="1"/>
    </xf>
    <xf numFmtId="0" fontId="15" fillId="23" borderId="12" xfId="0" applyFont="1" applyFill="1" applyBorder="1" applyAlignment="1" applyProtection="1">
      <alignment horizontal="center"/>
      <protection hidden="1"/>
    </xf>
    <xf numFmtId="2" fontId="15" fillId="23" borderId="9" xfId="0" applyNumberFormat="1" applyFont="1" applyFill="1" applyBorder="1" applyProtection="1">
      <protection hidden="1"/>
    </xf>
    <xf numFmtId="0" fontId="15" fillId="23" borderId="10" xfId="0" applyFont="1" applyFill="1" applyBorder="1" applyProtection="1">
      <protection hidden="1"/>
    </xf>
    <xf numFmtId="0" fontId="0" fillId="0" borderId="0" xfId="0" applyBorder="1" applyProtection="1">
      <protection hidden="1"/>
    </xf>
    <xf numFmtId="2" fontId="0" fillId="7" borderId="2" xfId="0" applyNumberFormat="1" applyFill="1" applyBorder="1" applyProtection="1">
      <protection hidden="1"/>
    </xf>
    <xf numFmtId="2" fontId="0" fillId="13" borderId="2" xfId="0" applyNumberFormat="1" applyFill="1" applyBorder="1" applyProtection="1">
      <protection hidden="1"/>
    </xf>
    <xf numFmtId="2" fontId="0" fillId="15" borderId="2" xfId="0" applyNumberFormat="1" applyFill="1" applyBorder="1" applyProtection="1">
      <protection hidden="1"/>
    </xf>
    <xf numFmtId="0" fontId="6" fillId="0" borderId="0" xfId="0" applyFont="1" applyAlignment="1" applyProtection="1">
      <alignment horizontal="center"/>
      <protection hidden="1"/>
    </xf>
    <xf numFmtId="0" fontId="0" fillId="4" borderId="1" xfId="0" applyFill="1" applyBorder="1" applyProtection="1">
      <protection hidden="1"/>
    </xf>
    <xf numFmtId="43" fontId="0" fillId="4" borderId="2" xfId="1" applyFont="1" applyFill="1" applyBorder="1" applyProtection="1">
      <protection hidden="1"/>
    </xf>
    <xf numFmtId="0" fontId="8" fillId="4" borderId="12" xfId="0" applyFont="1" applyFill="1" applyBorder="1" applyProtection="1">
      <protection hidden="1"/>
    </xf>
    <xf numFmtId="43" fontId="8" fillId="4" borderId="9" xfId="1" applyFont="1" applyFill="1" applyBorder="1" applyProtection="1">
      <protection hidden="1"/>
    </xf>
    <xf numFmtId="0" fontId="8" fillId="4" borderId="10" xfId="0" applyFont="1" applyFill="1" applyBorder="1" applyProtection="1">
      <protection hidden="1"/>
    </xf>
    <xf numFmtId="0" fontId="8" fillId="2" borderId="4" xfId="0" applyFont="1" applyFill="1" applyBorder="1" applyProtection="1">
      <protection hidden="1"/>
    </xf>
    <xf numFmtId="43" fontId="8" fillId="2" borderId="0" xfId="1" applyFont="1" applyFill="1" applyBorder="1" applyProtection="1">
      <protection hidden="1"/>
    </xf>
    <xf numFmtId="0" fontId="9" fillId="2" borderId="5" xfId="0" applyFont="1" applyFill="1" applyBorder="1" applyProtection="1">
      <protection hidden="1"/>
    </xf>
    <xf numFmtId="0" fontId="8" fillId="2" borderId="6" xfId="0" applyFont="1" applyFill="1" applyBorder="1" applyProtection="1">
      <protection hidden="1"/>
    </xf>
    <xf numFmtId="43" fontId="8" fillId="2" borderId="7" xfId="1" applyFont="1" applyFill="1" applyBorder="1" applyProtection="1">
      <protection hidden="1"/>
    </xf>
    <xf numFmtId="0" fontId="8" fillId="2" borderId="8" xfId="0" applyFont="1" applyFill="1" applyBorder="1" applyProtection="1">
      <protection hidden="1"/>
    </xf>
    <xf numFmtId="0" fontId="8" fillId="2" borderId="5" xfId="0" applyFont="1" applyFill="1" applyBorder="1" applyProtection="1">
      <protection hidden="1"/>
    </xf>
    <xf numFmtId="0" fontId="7" fillId="0" borderId="0" xfId="0" applyFont="1" applyProtection="1">
      <protection hidden="1"/>
    </xf>
    <xf numFmtId="0" fontId="0" fillId="7" borderId="1" xfId="0" applyFill="1" applyBorder="1" applyProtection="1">
      <protection hidden="1"/>
    </xf>
    <xf numFmtId="0" fontId="8" fillId="7" borderId="12" xfId="0" applyFont="1" applyFill="1" applyBorder="1" applyProtection="1">
      <protection hidden="1"/>
    </xf>
    <xf numFmtId="43" fontId="8" fillId="7" borderId="9" xfId="1" applyFont="1" applyFill="1" applyBorder="1" applyProtection="1">
      <protection hidden="1"/>
    </xf>
    <xf numFmtId="0" fontId="8" fillId="7" borderId="10" xfId="0" applyFont="1" applyFill="1" applyBorder="1" applyProtection="1">
      <protection hidden="1"/>
    </xf>
    <xf numFmtId="0" fontId="8" fillId="9" borderId="4" xfId="0" applyFont="1" applyFill="1" applyBorder="1" applyProtection="1">
      <protection hidden="1"/>
    </xf>
    <xf numFmtId="43" fontId="8" fillId="9" borderId="0" xfId="1" applyFont="1" applyFill="1" applyBorder="1" applyProtection="1">
      <protection hidden="1"/>
    </xf>
    <xf numFmtId="0" fontId="8" fillId="9" borderId="5" xfId="0" applyFont="1" applyFill="1" applyBorder="1" applyProtection="1">
      <protection hidden="1"/>
    </xf>
    <xf numFmtId="0" fontId="8" fillId="9" borderId="6" xfId="0" applyFont="1" applyFill="1" applyBorder="1" applyProtection="1">
      <protection hidden="1"/>
    </xf>
    <xf numFmtId="43" fontId="8" fillId="9" borderId="7" xfId="1" applyFont="1" applyFill="1" applyBorder="1" applyProtection="1">
      <protection hidden="1"/>
    </xf>
    <xf numFmtId="0" fontId="8" fillId="9" borderId="10" xfId="0" applyFont="1" applyFill="1" applyBorder="1" applyProtection="1">
      <protection hidden="1"/>
    </xf>
    <xf numFmtId="0" fontId="8" fillId="7" borderId="6" xfId="0" applyFont="1" applyFill="1" applyBorder="1" applyProtection="1">
      <protection hidden="1"/>
    </xf>
    <xf numFmtId="43" fontId="8" fillId="7" borderId="7" xfId="1" applyFont="1" applyFill="1" applyBorder="1" applyProtection="1">
      <protection hidden="1"/>
    </xf>
    <xf numFmtId="0" fontId="0" fillId="0" borderId="7" xfId="0" applyBorder="1" applyProtection="1">
      <protection hidden="1"/>
    </xf>
    <xf numFmtId="0" fontId="0" fillId="0" borderId="5" xfId="0" applyBorder="1" applyProtection="1">
      <protection hidden="1"/>
    </xf>
    <xf numFmtId="0" fontId="8" fillId="9" borderId="8" xfId="0" applyFont="1" applyFill="1" applyBorder="1" applyProtection="1">
      <protection hidden="1"/>
    </xf>
    <xf numFmtId="0" fontId="0" fillId="23" borderId="12" xfId="0" applyFill="1" applyBorder="1" applyProtection="1">
      <protection hidden="1"/>
    </xf>
    <xf numFmtId="0" fontId="0" fillId="23" borderId="9" xfId="0" applyFill="1" applyBorder="1" applyProtection="1">
      <protection hidden="1"/>
    </xf>
    <xf numFmtId="0" fontId="0" fillId="23" borderId="10" xfId="0" applyFill="1" applyBorder="1" applyProtection="1">
      <protection hidden="1"/>
    </xf>
    <xf numFmtId="0" fontId="1" fillId="0" borderId="0" xfId="0" applyFont="1" applyProtection="1">
      <protection hidden="1"/>
    </xf>
    <xf numFmtId="1" fontId="0" fillId="0" borderId="0" xfId="0" applyNumberFormat="1" applyProtection="1">
      <protection hidden="1"/>
    </xf>
    <xf numFmtId="3" fontId="0" fillId="0" borderId="0" xfId="0" applyNumberFormat="1" applyProtection="1">
      <protection hidden="1"/>
    </xf>
    <xf numFmtId="0" fontId="5" fillId="0" borderId="0" xfId="0" applyFont="1" applyProtection="1">
      <protection hidden="1"/>
    </xf>
    <xf numFmtId="0" fontId="0" fillId="13" borderId="1" xfId="0" applyFill="1" applyBorder="1" applyProtection="1">
      <protection hidden="1"/>
    </xf>
    <xf numFmtId="0" fontId="8" fillId="13" borderId="6" xfId="0" applyFont="1" applyFill="1" applyBorder="1" applyProtection="1">
      <protection hidden="1"/>
    </xf>
    <xf numFmtId="43" fontId="8" fillId="13" borderId="7" xfId="1" applyFont="1" applyFill="1" applyBorder="1" applyProtection="1">
      <protection hidden="1"/>
    </xf>
    <xf numFmtId="0" fontId="8" fillId="13" borderId="8" xfId="0" applyFont="1" applyFill="1" applyBorder="1" applyProtection="1">
      <protection hidden="1"/>
    </xf>
    <xf numFmtId="0" fontId="8" fillId="13" borderId="12" xfId="0" applyFont="1" applyFill="1" applyBorder="1" applyProtection="1">
      <protection hidden="1"/>
    </xf>
    <xf numFmtId="43" fontId="8" fillId="13" borderId="9" xfId="1" applyFont="1" applyFill="1" applyBorder="1" applyProtection="1">
      <protection hidden="1"/>
    </xf>
    <xf numFmtId="0" fontId="8" fillId="13" borderId="10" xfId="0" applyFont="1" applyFill="1" applyBorder="1" applyProtection="1">
      <protection hidden="1"/>
    </xf>
    <xf numFmtId="0" fontId="8" fillId="12" borderId="4" xfId="0" applyFont="1" applyFill="1" applyBorder="1" applyProtection="1">
      <protection hidden="1"/>
    </xf>
    <xf numFmtId="43" fontId="8" fillId="12" borderId="0" xfId="1" applyFont="1" applyFill="1" applyBorder="1" applyProtection="1">
      <protection hidden="1"/>
    </xf>
    <xf numFmtId="0" fontId="8" fillId="12" borderId="5" xfId="0" applyFont="1" applyFill="1" applyBorder="1" applyProtection="1">
      <protection hidden="1"/>
    </xf>
    <xf numFmtId="0" fontId="8" fillId="12" borderId="6" xfId="0" applyFont="1" applyFill="1" applyBorder="1" applyProtection="1">
      <protection hidden="1"/>
    </xf>
    <xf numFmtId="43" fontId="8" fillId="12" borderId="7" xfId="1" applyFont="1" applyFill="1" applyBorder="1" applyProtection="1">
      <protection hidden="1"/>
    </xf>
    <xf numFmtId="0" fontId="8" fillId="12" borderId="8" xfId="0" applyFont="1" applyFill="1" applyBorder="1" applyProtection="1">
      <protection hidden="1"/>
    </xf>
    <xf numFmtId="0" fontId="1" fillId="23" borderId="9" xfId="0" applyFont="1" applyFill="1" applyBorder="1" applyProtection="1">
      <protection hidden="1"/>
    </xf>
    <xf numFmtId="0" fontId="0" fillId="0" borderId="12" xfId="0" applyBorder="1" applyProtection="1">
      <protection hidden="1"/>
    </xf>
    <xf numFmtId="0" fontId="0" fillId="0" borderId="9" xfId="0" applyBorder="1" applyProtection="1">
      <protection hidden="1"/>
    </xf>
    <xf numFmtId="0" fontId="0" fillId="0" borderId="10" xfId="0" applyBorder="1" applyProtection="1">
      <protection hidden="1"/>
    </xf>
    <xf numFmtId="0" fontId="0" fillId="15" borderId="1" xfId="0" applyFill="1" applyBorder="1" applyProtection="1">
      <protection hidden="1"/>
    </xf>
    <xf numFmtId="0" fontId="0" fillId="15" borderId="4" xfId="0" applyFill="1" applyBorder="1" applyProtection="1">
      <protection hidden="1"/>
    </xf>
    <xf numFmtId="43" fontId="0" fillId="15" borderId="0" xfId="1" applyFont="1" applyFill="1" applyBorder="1" applyProtection="1">
      <protection hidden="1"/>
    </xf>
    <xf numFmtId="0" fontId="0" fillId="15" borderId="5" xfId="0" applyFill="1" applyBorder="1" applyProtection="1">
      <protection hidden="1"/>
    </xf>
    <xf numFmtId="0" fontId="0" fillId="15" borderId="6" xfId="0" applyFill="1" applyBorder="1" applyProtection="1">
      <protection hidden="1"/>
    </xf>
    <xf numFmtId="43" fontId="0" fillId="15" borderId="7" xfId="1" applyFont="1" applyFill="1" applyBorder="1" applyProtection="1">
      <protection hidden="1"/>
    </xf>
    <xf numFmtId="0" fontId="0" fillId="15" borderId="8" xfId="0" applyFill="1" applyBorder="1" applyProtection="1">
      <protection hidden="1"/>
    </xf>
    <xf numFmtId="0" fontId="8" fillId="15" borderId="12" xfId="0" applyFont="1" applyFill="1" applyBorder="1" applyProtection="1">
      <protection hidden="1"/>
    </xf>
    <xf numFmtId="43" fontId="8" fillId="15" borderId="9" xfId="1" applyFont="1" applyFill="1" applyBorder="1" applyProtection="1">
      <protection hidden="1"/>
    </xf>
    <xf numFmtId="0" fontId="8" fillId="15" borderId="10" xfId="0" applyFont="1" applyFill="1" applyBorder="1" applyProtection="1">
      <protection hidden="1"/>
    </xf>
    <xf numFmtId="0" fontId="8" fillId="20" borderId="4" xfId="0" applyFont="1" applyFill="1" applyBorder="1" applyProtection="1">
      <protection hidden="1"/>
    </xf>
    <xf numFmtId="43" fontId="8" fillId="20" borderId="0" xfId="1" applyFont="1" applyFill="1" applyBorder="1" applyProtection="1">
      <protection hidden="1"/>
    </xf>
    <xf numFmtId="0" fontId="8" fillId="20" borderId="5" xfId="0" applyFont="1" applyFill="1" applyBorder="1" applyProtection="1">
      <protection hidden="1"/>
    </xf>
    <xf numFmtId="0" fontId="8" fillId="20" borderId="6" xfId="0" applyFont="1" applyFill="1" applyBorder="1" applyProtection="1">
      <protection hidden="1"/>
    </xf>
    <xf numFmtId="43" fontId="8" fillId="20" borderId="7" xfId="1" applyFont="1" applyFill="1" applyBorder="1" applyProtection="1">
      <protection hidden="1"/>
    </xf>
    <xf numFmtId="0" fontId="8" fillId="20" borderId="8" xfId="0" applyFont="1" applyFill="1" applyBorder="1" applyProtection="1">
      <protection hidden="1"/>
    </xf>
    <xf numFmtId="0" fontId="0" fillId="17" borderId="12" xfId="0" applyFill="1" applyBorder="1" applyProtection="1">
      <protection hidden="1"/>
    </xf>
    <xf numFmtId="0" fontId="4" fillId="17" borderId="9" xfId="0" applyFont="1" applyFill="1" applyBorder="1" applyAlignment="1" applyProtection="1">
      <alignment horizontal="center"/>
      <protection hidden="1"/>
    </xf>
    <xf numFmtId="0" fontId="4" fillId="17" borderId="10" xfId="0" applyFont="1" applyFill="1" applyBorder="1" applyAlignment="1" applyProtection="1">
      <alignment horizontal="center"/>
      <protection hidden="1"/>
    </xf>
    <xf numFmtId="0" fontId="8" fillId="11" borderId="12" xfId="0" applyFont="1" applyFill="1" applyBorder="1" applyProtection="1">
      <protection hidden="1"/>
    </xf>
    <xf numFmtId="43" fontId="0" fillId="11" borderId="9" xfId="1" applyFont="1" applyFill="1" applyBorder="1" applyProtection="1">
      <protection hidden="1"/>
    </xf>
    <xf numFmtId="43" fontId="0" fillId="11" borderId="10" xfId="1" applyFont="1" applyFill="1" applyBorder="1" applyProtection="1">
      <protection hidden="1"/>
    </xf>
    <xf numFmtId="0" fontId="0" fillId="17" borderId="1" xfId="0" applyFont="1" applyFill="1" applyBorder="1" applyProtection="1">
      <protection hidden="1"/>
    </xf>
    <xf numFmtId="43" fontId="0" fillId="17" borderId="2" xfId="1" applyFont="1" applyFill="1" applyBorder="1" applyProtection="1">
      <protection hidden="1"/>
    </xf>
    <xf numFmtId="43" fontId="0" fillId="17" borderId="5" xfId="1" applyFont="1" applyFill="1" applyBorder="1" applyProtection="1">
      <protection hidden="1"/>
    </xf>
    <xf numFmtId="0" fontId="0" fillId="17" borderId="4" xfId="0" applyFont="1" applyFill="1" applyBorder="1" applyProtection="1">
      <protection hidden="1"/>
    </xf>
    <xf numFmtId="43" fontId="0" fillId="17" borderId="0" xfId="1" applyFont="1" applyFill="1" applyBorder="1" applyProtection="1">
      <protection hidden="1"/>
    </xf>
    <xf numFmtId="0" fontId="0" fillId="17" borderId="6" xfId="0" applyFont="1" applyFill="1" applyBorder="1" applyProtection="1">
      <protection hidden="1"/>
    </xf>
    <xf numFmtId="43" fontId="0" fillId="17" borderId="7" xfId="1" applyFont="1" applyFill="1" applyBorder="1" applyProtection="1">
      <protection hidden="1"/>
    </xf>
    <xf numFmtId="43" fontId="0" fillId="17" borderId="8" xfId="1" applyFont="1" applyFill="1" applyBorder="1" applyProtection="1">
      <protection hidden="1"/>
    </xf>
    <xf numFmtId="0" fontId="8" fillId="19" borderId="12" xfId="0" applyFont="1" applyFill="1" applyBorder="1" applyProtection="1">
      <protection hidden="1"/>
    </xf>
    <xf numFmtId="43" fontId="0" fillId="19" borderId="9" xfId="1" applyFont="1" applyFill="1" applyBorder="1" applyProtection="1">
      <protection hidden="1"/>
    </xf>
    <xf numFmtId="43" fontId="0" fillId="19" borderId="8" xfId="1" applyFont="1" applyFill="1" applyBorder="1" applyProtection="1">
      <protection hidden="1"/>
    </xf>
    <xf numFmtId="0" fontId="8" fillId="19" borderId="6" xfId="0" applyFont="1" applyFill="1" applyBorder="1" applyProtection="1">
      <protection hidden="1"/>
    </xf>
    <xf numFmtId="43" fontId="0" fillId="19" borderId="7" xfId="1" applyFont="1" applyFill="1" applyBorder="1" applyProtection="1">
      <protection hidden="1"/>
    </xf>
    <xf numFmtId="0" fontId="11" fillId="18" borderId="12" xfId="0" applyFont="1" applyFill="1" applyBorder="1" applyAlignment="1">
      <alignment horizontal="center"/>
    </xf>
    <xf numFmtId="0" fontId="11" fillId="18" borderId="9" xfId="0" applyFont="1" applyFill="1" applyBorder="1" applyAlignment="1">
      <alignment horizontal="center"/>
    </xf>
    <xf numFmtId="0" fontId="11" fillId="18" borderId="10" xfId="0" applyFont="1" applyFill="1" applyBorder="1" applyAlignment="1">
      <alignment horizontal="center"/>
    </xf>
    <xf numFmtId="0" fontId="1" fillId="18" borderId="6" xfId="0" applyFont="1" applyFill="1" applyBorder="1" applyAlignment="1">
      <alignment horizontal="center"/>
    </xf>
    <xf numFmtId="0" fontId="1" fillId="18" borderId="7" xfId="0" applyFont="1" applyFill="1" applyBorder="1" applyAlignment="1">
      <alignment horizontal="center"/>
    </xf>
    <xf numFmtId="0" fontId="1" fillId="18" borderId="8" xfId="0" applyFont="1" applyFill="1" applyBorder="1" applyAlignment="1">
      <alignment horizontal="center"/>
    </xf>
    <xf numFmtId="0" fontId="1" fillId="18" borderId="1" xfId="0" applyFont="1" applyFill="1" applyBorder="1" applyAlignment="1">
      <alignment horizontal="center" wrapText="1"/>
    </xf>
    <xf numFmtId="0" fontId="1" fillId="18" borderId="2" xfId="0" applyFont="1" applyFill="1" applyBorder="1" applyAlignment="1">
      <alignment horizontal="center"/>
    </xf>
    <xf numFmtId="0" fontId="1" fillId="18" borderId="3" xfId="0" applyFont="1" applyFill="1" applyBorder="1" applyAlignment="1">
      <alignment horizontal="center"/>
    </xf>
    <xf numFmtId="0" fontId="0" fillId="18" borderId="1" xfId="0" applyFill="1" applyBorder="1" applyAlignment="1">
      <alignment horizontal="center" wrapText="1"/>
    </xf>
    <xf numFmtId="0" fontId="0" fillId="18" borderId="2" xfId="0" applyFill="1" applyBorder="1" applyAlignment="1">
      <alignment horizontal="center" wrapText="1"/>
    </xf>
    <xf numFmtId="0" fontId="0" fillId="18" borderId="3" xfId="0" applyFill="1" applyBorder="1" applyAlignment="1">
      <alignment horizontal="center" wrapText="1"/>
    </xf>
    <xf numFmtId="0" fontId="0" fillId="18" borderId="4" xfId="0" applyFill="1" applyBorder="1" applyAlignment="1">
      <alignment horizontal="center" wrapText="1"/>
    </xf>
    <xf numFmtId="0" fontId="0" fillId="18" borderId="0" xfId="0" applyFill="1" applyBorder="1" applyAlignment="1">
      <alignment horizontal="center" wrapText="1"/>
    </xf>
    <xf numFmtId="0" fontId="0" fillId="18" borderId="5" xfId="0" applyFill="1" applyBorder="1" applyAlignment="1">
      <alignment horizontal="center" wrapText="1"/>
    </xf>
    <xf numFmtId="0" fontId="0" fillId="18" borderId="6" xfId="0" applyFill="1" applyBorder="1" applyAlignment="1">
      <alignment horizontal="center" wrapText="1"/>
    </xf>
    <xf numFmtId="0" fontId="0" fillId="18" borderId="7" xfId="0" applyFill="1" applyBorder="1" applyAlignment="1">
      <alignment horizontal="center" wrapText="1"/>
    </xf>
    <xf numFmtId="0" fontId="0" fillId="18" borderId="8" xfId="0" applyFill="1" applyBorder="1" applyAlignment="1">
      <alignment horizontal="center" wrapText="1"/>
    </xf>
    <xf numFmtId="0" fontId="10" fillId="17" borderId="4" xfId="0" applyFont="1" applyFill="1" applyBorder="1" applyAlignment="1">
      <alignment horizontal="center"/>
    </xf>
    <xf numFmtId="0" fontId="10" fillId="17" borderId="0" xfId="0" applyFont="1" applyFill="1" applyBorder="1" applyAlignment="1">
      <alignment horizontal="center"/>
    </xf>
    <xf numFmtId="0" fontId="10" fillId="17" borderId="5" xfId="0" applyFont="1" applyFill="1" applyBorder="1" applyAlignment="1">
      <alignment horizontal="center"/>
    </xf>
    <xf numFmtId="0" fontId="1" fillId="22" borderId="12" xfId="0" applyFont="1" applyFill="1" applyBorder="1" applyAlignment="1">
      <alignment horizontal="center"/>
    </xf>
    <xf numFmtId="0" fontId="0" fillId="22" borderId="9" xfId="0" applyFill="1" applyBorder="1" applyAlignment="1">
      <alignment horizontal="center"/>
    </xf>
    <xf numFmtId="10" fontId="0" fillId="6" borderId="4" xfId="0" applyNumberFormat="1" applyFill="1" applyBorder="1" applyAlignment="1">
      <alignment horizontal="center" wrapText="1"/>
    </xf>
    <xf numFmtId="10" fontId="0" fillId="6" borderId="5" xfId="0" applyNumberFormat="1" applyFill="1" applyBorder="1" applyAlignment="1">
      <alignment horizontal="center" wrapText="1"/>
    </xf>
    <xf numFmtId="10" fontId="0" fillId="6" borderId="6" xfId="0" applyNumberFormat="1" applyFill="1" applyBorder="1" applyAlignment="1">
      <alignment horizontal="center" wrapText="1"/>
    </xf>
    <xf numFmtId="10" fontId="0" fillId="6" borderId="8" xfId="0" applyNumberFormat="1" applyFill="1" applyBorder="1" applyAlignment="1">
      <alignment horizontal="center" wrapText="1"/>
    </xf>
    <xf numFmtId="10" fontId="0" fillId="6" borderId="1" xfId="0" applyNumberFormat="1" applyFill="1" applyBorder="1" applyAlignment="1">
      <alignment horizontal="center" wrapText="1"/>
    </xf>
    <xf numFmtId="10" fontId="0" fillId="6" borderId="3" xfId="0" applyNumberFormat="1" applyFill="1" applyBorder="1" applyAlignment="1">
      <alignment horizontal="center" wrapText="1"/>
    </xf>
    <xf numFmtId="0" fontId="1" fillId="18" borderId="12" xfId="0" applyFont="1" applyFill="1" applyBorder="1" applyAlignment="1">
      <alignment horizontal="center"/>
    </xf>
    <xf numFmtId="0" fontId="1" fillId="18" borderId="10" xfId="0" applyFont="1" applyFill="1" applyBorder="1" applyAlignment="1">
      <alignment horizontal="center"/>
    </xf>
    <xf numFmtId="10" fontId="0" fillId="9" borderId="1" xfId="0" applyNumberFormat="1" applyFill="1" applyBorder="1" applyAlignment="1">
      <alignment horizontal="center"/>
    </xf>
    <xf numFmtId="10" fontId="0" fillId="9" borderId="3" xfId="0" applyNumberFormat="1" applyFill="1" applyBorder="1" applyAlignment="1">
      <alignment horizontal="center"/>
    </xf>
    <xf numFmtId="10" fontId="0" fillId="9" borderId="4" xfId="0" applyNumberFormat="1" applyFill="1" applyBorder="1" applyAlignment="1">
      <alignment horizontal="center"/>
    </xf>
    <xf numFmtId="10" fontId="0" fillId="9" borderId="5" xfId="0" applyNumberFormat="1" applyFill="1" applyBorder="1" applyAlignment="1">
      <alignment horizontal="center"/>
    </xf>
    <xf numFmtId="0" fontId="0" fillId="6" borderId="1" xfId="0" applyFill="1" applyBorder="1" applyAlignment="1">
      <alignment horizontal="center" wrapText="1"/>
    </xf>
    <xf numFmtId="0" fontId="0" fillId="6" borderId="3" xfId="0" applyFill="1" applyBorder="1" applyAlignment="1">
      <alignment horizontal="center" wrapText="1"/>
    </xf>
    <xf numFmtId="0" fontId="0" fillId="6" borderId="4" xfId="0" applyFill="1" applyBorder="1" applyAlignment="1">
      <alignment horizontal="center" wrapText="1"/>
    </xf>
    <xf numFmtId="0" fontId="0" fillId="6" borderId="5" xfId="0" applyFill="1" applyBorder="1" applyAlignment="1">
      <alignment horizontal="center" wrapText="1"/>
    </xf>
    <xf numFmtId="0" fontId="0" fillId="6" borderId="6" xfId="0" applyFill="1" applyBorder="1" applyAlignment="1">
      <alignment horizontal="center" wrapText="1"/>
    </xf>
    <xf numFmtId="0" fontId="0" fillId="6" borderId="8" xfId="0" applyFill="1" applyBorder="1" applyAlignment="1">
      <alignment horizontal="center" wrapText="1"/>
    </xf>
    <xf numFmtId="10" fontId="0" fillId="12" borderId="4" xfId="0" applyNumberFormat="1" applyFill="1" applyBorder="1" applyAlignment="1">
      <alignment horizontal="center"/>
    </xf>
    <xf numFmtId="10" fontId="0" fillId="12" borderId="5" xfId="0" applyNumberFormat="1" applyFill="1" applyBorder="1" applyAlignment="1">
      <alignment horizontal="center"/>
    </xf>
    <xf numFmtId="10" fontId="0" fillId="12" borderId="6" xfId="0" applyNumberFormat="1" applyFill="1" applyBorder="1" applyAlignment="1">
      <alignment horizontal="center"/>
    </xf>
    <xf numFmtId="10" fontId="0" fillId="12" borderId="8" xfId="0" applyNumberFormat="1" applyFill="1" applyBorder="1" applyAlignment="1">
      <alignment horizontal="center"/>
    </xf>
    <xf numFmtId="10" fontId="0" fillId="12" borderId="1" xfId="0" applyNumberFormat="1" applyFill="1" applyBorder="1" applyAlignment="1">
      <alignment horizontal="center"/>
    </xf>
    <xf numFmtId="10" fontId="0" fillId="12" borderId="3" xfId="0" applyNumberFormat="1" applyFill="1" applyBorder="1" applyAlignment="1">
      <alignment horizontal="center"/>
    </xf>
    <xf numFmtId="10" fontId="0" fillId="16" borderId="6" xfId="0" applyNumberFormat="1" applyFill="1" applyBorder="1" applyAlignment="1">
      <alignment horizontal="center"/>
    </xf>
    <xf numFmtId="10" fontId="0" fillId="16" borderId="8" xfId="0" applyNumberFormat="1" applyFill="1" applyBorder="1" applyAlignment="1">
      <alignment horizontal="center"/>
    </xf>
    <xf numFmtId="10" fontId="0" fillId="16" borderId="1" xfId="0" applyNumberFormat="1" applyFill="1" applyBorder="1" applyAlignment="1">
      <alignment horizontal="center"/>
    </xf>
    <xf numFmtId="10" fontId="0" fillId="16" borderId="3" xfId="0" applyNumberFormat="1" applyFill="1" applyBorder="1" applyAlignment="1">
      <alignment horizontal="center"/>
    </xf>
    <xf numFmtId="0" fontId="1" fillId="18" borderId="9" xfId="0" applyFont="1" applyFill="1" applyBorder="1" applyAlignment="1">
      <alignment horizontal="center"/>
    </xf>
    <xf numFmtId="10" fontId="2" fillId="6" borderId="1" xfId="0" applyNumberFormat="1" applyFont="1" applyFill="1" applyBorder="1" applyAlignment="1">
      <alignment horizontal="center"/>
    </xf>
    <xf numFmtId="10" fontId="2" fillId="6" borderId="3" xfId="0" applyNumberFormat="1" applyFont="1" applyFill="1" applyBorder="1" applyAlignment="1">
      <alignment horizontal="center"/>
    </xf>
    <xf numFmtId="10" fontId="2" fillId="6" borderId="4" xfId="0" applyNumberFormat="1" applyFont="1" applyFill="1" applyBorder="1" applyAlignment="1">
      <alignment horizontal="center" wrapText="1"/>
    </xf>
    <xf numFmtId="10" fontId="2" fillId="6" borderId="5" xfId="0" applyNumberFormat="1" applyFont="1" applyFill="1" applyBorder="1" applyAlignment="1">
      <alignment horizontal="center" wrapText="1"/>
    </xf>
    <xf numFmtId="10" fontId="2" fillId="6" borderId="6" xfId="0" applyNumberFormat="1" applyFont="1" applyFill="1" applyBorder="1" applyAlignment="1">
      <alignment horizontal="center" wrapText="1"/>
    </xf>
    <xf numFmtId="10" fontId="2" fillId="6" borderId="8" xfId="0" applyNumberFormat="1" applyFont="1" applyFill="1" applyBorder="1" applyAlignment="1">
      <alignment horizontal="center" wrapText="1"/>
    </xf>
    <xf numFmtId="0" fontId="0" fillId="6" borderId="12" xfId="0"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6" borderId="8" xfId="0" applyFill="1" applyBorder="1" applyAlignment="1">
      <alignment horizontal="center"/>
    </xf>
    <xf numFmtId="0" fontId="1" fillId="11" borderId="12" xfId="0" applyFont="1" applyFill="1" applyBorder="1" applyAlignment="1">
      <alignment horizontal="center"/>
    </xf>
    <xf numFmtId="0" fontId="1" fillId="11" borderId="10" xfId="0" applyFont="1" applyFill="1" applyBorder="1" applyAlignment="1">
      <alignment horizontal="center"/>
    </xf>
    <xf numFmtId="10" fontId="0" fillId="9" borderId="6" xfId="0" applyNumberFormat="1" applyFill="1" applyBorder="1" applyAlignment="1">
      <alignment horizontal="center"/>
    </xf>
    <xf numFmtId="10" fontId="0" fillId="9" borderId="8" xfId="0" applyNumberFormat="1" applyFill="1" applyBorder="1" applyAlignment="1">
      <alignment horizontal="center"/>
    </xf>
    <xf numFmtId="0" fontId="0" fillId="9" borderId="1"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5" xfId="0" applyFill="1" applyBorder="1" applyAlignment="1">
      <alignment horizontal="center"/>
    </xf>
    <xf numFmtId="3" fontId="0" fillId="9" borderId="1" xfId="0" applyNumberFormat="1" applyFill="1" applyBorder="1" applyAlignment="1">
      <alignment horizontal="center"/>
    </xf>
    <xf numFmtId="3" fontId="0" fillId="9" borderId="3" xfId="0" applyNumberFormat="1" applyFill="1" applyBorder="1" applyAlignment="1">
      <alignment horizontal="center"/>
    </xf>
    <xf numFmtId="3" fontId="0" fillId="9" borderId="4" xfId="0" applyNumberFormat="1" applyFill="1" applyBorder="1" applyAlignment="1">
      <alignment horizontal="center"/>
    </xf>
    <xf numFmtId="3" fontId="0" fillId="9" borderId="5" xfId="0" applyNumberFormat="1" applyFill="1" applyBorder="1" applyAlignment="1">
      <alignment horizontal="center"/>
    </xf>
    <xf numFmtId="0" fontId="0" fillId="9" borderId="6" xfId="0" applyFill="1" applyBorder="1" applyAlignment="1">
      <alignment horizontal="center"/>
    </xf>
    <xf numFmtId="0" fontId="0" fillId="9" borderId="8" xfId="0" applyFill="1" applyBorder="1" applyAlignment="1">
      <alignment horizontal="center"/>
    </xf>
    <xf numFmtId="3" fontId="0" fillId="9" borderId="6" xfId="0" applyNumberFormat="1" applyFill="1" applyBorder="1" applyAlignment="1">
      <alignment horizontal="center"/>
    </xf>
    <xf numFmtId="3" fontId="0" fillId="9" borderId="8" xfId="0" applyNumberFormat="1" applyFill="1" applyBorder="1" applyAlignment="1">
      <alignment horizontal="center"/>
    </xf>
    <xf numFmtId="0" fontId="0" fillId="9" borderId="12" xfId="0" applyFill="1" applyBorder="1" applyAlignment="1">
      <alignment horizontal="center"/>
    </xf>
    <xf numFmtId="0" fontId="0" fillId="9" borderId="9" xfId="0" applyFill="1" applyBorder="1" applyAlignment="1">
      <alignment horizontal="center"/>
    </xf>
    <xf numFmtId="0" fontId="0" fillId="9" borderId="10" xfId="0" applyFill="1" applyBorder="1" applyAlignment="1">
      <alignment horizontal="center"/>
    </xf>
    <xf numFmtId="0" fontId="0" fillId="9" borderId="7" xfId="0" applyFill="1" applyBorder="1" applyAlignment="1">
      <alignment horizontal="center"/>
    </xf>
    <xf numFmtId="0" fontId="0" fillId="12" borderId="4" xfId="0" applyFill="1" applyBorder="1" applyAlignment="1">
      <alignment horizontal="center"/>
    </xf>
    <xf numFmtId="0" fontId="0" fillId="12" borderId="5" xfId="0" applyFill="1" applyBorder="1" applyAlignment="1">
      <alignment horizontal="center"/>
    </xf>
    <xf numFmtId="0" fontId="0" fillId="12" borderId="1" xfId="0" applyFill="1" applyBorder="1" applyAlignment="1">
      <alignment horizontal="center"/>
    </xf>
    <xf numFmtId="0" fontId="0" fillId="12" borderId="3" xfId="0" applyFill="1" applyBorder="1" applyAlignment="1">
      <alignment horizontal="center"/>
    </xf>
    <xf numFmtId="10" fontId="0" fillId="16" borderId="4" xfId="0" applyNumberFormat="1" applyFill="1" applyBorder="1" applyAlignment="1">
      <alignment horizontal="center"/>
    </xf>
    <xf numFmtId="10" fontId="0" fillId="16" borderId="5" xfId="0" applyNumberFormat="1" applyFill="1" applyBorder="1" applyAlignment="1">
      <alignment horizontal="center"/>
    </xf>
    <xf numFmtId="3" fontId="0" fillId="12" borderId="4" xfId="0" applyNumberFormat="1" applyFill="1" applyBorder="1" applyAlignment="1">
      <alignment horizontal="center"/>
    </xf>
    <xf numFmtId="3" fontId="0" fillId="12" borderId="5" xfId="0" applyNumberFormat="1" applyFill="1" applyBorder="1" applyAlignment="1">
      <alignment horizontal="center"/>
    </xf>
    <xf numFmtId="3" fontId="0" fillId="12" borderId="6" xfId="0" applyNumberFormat="1" applyFill="1" applyBorder="1" applyAlignment="1">
      <alignment horizontal="center"/>
    </xf>
    <xf numFmtId="3" fontId="0" fillId="12" borderId="8" xfId="0" applyNumberFormat="1" applyFill="1" applyBorder="1" applyAlignment="1">
      <alignment horizontal="center"/>
    </xf>
    <xf numFmtId="0" fontId="0" fillId="12" borderId="12" xfId="0" applyFill="1" applyBorder="1" applyAlignment="1">
      <alignment horizontal="center"/>
    </xf>
    <xf numFmtId="0" fontId="0" fillId="12" borderId="9" xfId="0" applyFill="1" applyBorder="1" applyAlignment="1">
      <alignment horizontal="center"/>
    </xf>
    <xf numFmtId="0" fontId="0" fillId="12" borderId="10" xfId="0" applyFill="1" applyBorder="1" applyAlignment="1">
      <alignment horizontal="center"/>
    </xf>
    <xf numFmtId="0" fontId="0" fillId="12" borderId="6" xfId="0" applyFill="1" applyBorder="1" applyAlignment="1">
      <alignment horizontal="center"/>
    </xf>
    <xf numFmtId="0" fontId="0" fillId="12" borderId="7" xfId="0" applyFill="1" applyBorder="1" applyAlignment="1">
      <alignment horizontal="center"/>
    </xf>
    <xf numFmtId="0" fontId="0" fillId="12" borderId="8" xfId="0" applyFill="1" applyBorder="1" applyAlignment="1">
      <alignment horizontal="center"/>
    </xf>
    <xf numFmtId="3" fontId="0" fillId="12" borderId="1" xfId="0" applyNumberFormat="1" applyFill="1" applyBorder="1" applyAlignment="1">
      <alignment horizontal="center"/>
    </xf>
    <xf numFmtId="3" fontId="0" fillId="12" borderId="3" xfId="0" applyNumberFormat="1" applyFill="1" applyBorder="1" applyAlignment="1">
      <alignment horizontal="center"/>
    </xf>
    <xf numFmtId="0" fontId="0" fillId="17" borderId="14" xfId="0" applyFill="1" applyBorder="1" applyAlignment="1">
      <alignment horizontal="center"/>
    </xf>
    <xf numFmtId="0" fontId="0" fillId="17" borderId="15" xfId="0" applyFill="1" applyBorder="1" applyAlignment="1">
      <alignment horizontal="center"/>
    </xf>
    <xf numFmtId="0" fontId="0" fillId="18" borderId="14" xfId="0" applyFill="1" applyBorder="1" applyAlignment="1">
      <alignment horizontal="center" vertical="center" wrapText="1"/>
    </xf>
    <xf numFmtId="0" fontId="0" fillId="18" borderId="15" xfId="0" applyFill="1" applyBorder="1" applyAlignment="1">
      <alignment horizontal="center" vertical="center" wrapText="1"/>
    </xf>
    <xf numFmtId="0" fontId="0" fillId="18" borderId="13" xfId="0" applyFill="1" applyBorder="1" applyAlignment="1">
      <alignment horizontal="center" vertical="center" wrapText="1"/>
    </xf>
    <xf numFmtId="0" fontId="7" fillId="17" borderId="1" xfId="0" applyFont="1" applyFill="1" applyBorder="1" applyAlignment="1">
      <alignment horizontal="center"/>
    </xf>
    <xf numFmtId="0" fontId="7" fillId="17" borderId="2" xfId="0" applyFont="1" applyFill="1" applyBorder="1" applyAlignment="1">
      <alignment horizontal="center"/>
    </xf>
    <xf numFmtId="0" fontId="7" fillId="17" borderId="3" xfId="0" applyFont="1" applyFill="1" applyBorder="1" applyAlignment="1">
      <alignment horizontal="center"/>
    </xf>
    <xf numFmtId="0" fontId="7" fillId="17" borderId="6" xfId="0" applyFont="1" applyFill="1" applyBorder="1" applyAlignment="1">
      <alignment horizontal="center"/>
    </xf>
    <xf numFmtId="0" fontId="7" fillId="17" borderId="7" xfId="0" applyFont="1" applyFill="1" applyBorder="1" applyAlignment="1">
      <alignment horizontal="center"/>
    </xf>
    <xf numFmtId="0" fontId="7" fillId="17" borderId="8" xfId="0" applyFont="1" applyFill="1" applyBorder="1" applyAlignment="1">
      <alignment horizontal="center"/>
    </xf>
    <xf numFmtId="0" fontId="0" fillId="16" borderId="6" xfId="0" applyFill="1" applyBorder="1" applyAlignment="1">
      <alignment horizontal="center"/>
    </xf>
    <xf numFmtId="0" fontId="0" fillId="16" borderId="8" xfId="0" applyFill="1" applyBorder="1" applyAlignment="1">
      <alignment horizontal="center"/>
    </xf>
    <xf numFmtId="0" fontId="1" fillId="19" borderId="9" xfId="0" applyFont="1" applyFill="1" applyBorder="1" applyAlignment="1">
      <alignment horizontal="center"/>
    </xf>
    <xf numFmtId="0" fontId="1" fillId="19" borderId="12" xfId="0" applyFont="1" applyFill="1" applyBorder="1" applyAlignment="1">
      <alignment horizontal="center"/>
    </xf>
    <xf numFmtId="0" fontId="1" fillId="19" borderId="1" xfId="0" applyFont="1" applyFill="1" applyBorder="1" applyAlignment="1">
      <alignment horizontal="center"/>
    </xf>
    <xf numFmtId="0" fontId="1" fillId="19" borderId="2" xfId="0" applyFont="1" applyFill="1" applyBorder="1" applyAlignment="1">
      <alignment horizontal="center"/>
    </xf>
    <xf numFmtId="0" fontId="0" fillId="16" borderId="1" xfId="0" applyFill="1" applyBorder="1" applyAlignment="1">
      <alignment horizontal="center"/>
    </xf>
    <xf numFmtId="0" fontId="0" fillId="16" borderId="3" xfId="0" applyFill="1" applyBorder="1" applyAlignment="1">
      <alignment horizontal="center"/>
    </xf>
    <xf numFmtId="0" fontId="0" fillId="16" borderId="4" xfId="0" applyFill="1" applyBorder="1" applyAlignment="1">
      <alignment horizontal="center"/>
    </xf>
    <xf numFmtId="0" fontId="0" fillId="16" borderId="5" xfId="0" applyFill="1" applyBorder="1" applyAlignment="1">
      <alignment horizontal="center"/>
    </xf>
    <xf numFmtId="0" fontId="0" fillId="16" borderId="12" xfId="0" applyFill="1" applyBorder="1" applyAlignment="1">
      <alignment horizontal="center"/>
    </xf>
    <xf numFmtId="0" fontId="0" fillId="16" borderId="9" xfId="0" applyFill="1" applyBorder="1" applyAlignment="1">
      <alignment horizontal="center"/>
    </xf>
    <xf numFmtId="10" fontId="0" fillId="16" borderId="2" xfId="0" applyNumberFormat="1" applyFill="1" applyBorder="1" applyAlignment="1">
      <alignment horizontal="center"/>
    </xf>
    <xf numFmtId="0" fontId="15" fillId="3" borderId="12" xfId="0" applyFont="1" applyFill="1" applyBorder="1" applyAlignment="1" applyProtection="1">
      <alignment horizontal="center"/>
      <protection hidden="1"/>
    </xf>
    <xf numFmtId="0" fontId="15" fillId="3" borderId="9" xfId="0" applyFont="1" applyFill="1" applyBorder="1" applyAlignment="1" applyProtection="1">
      <alignment horizontal="center"/>
      <protection hidden="1"/>
    </xf>
    <xf numFmtId="0" fontId="15" fillId="3" borderId="10" xfId="0" applyFont="1" applyFill="1" applyBorder="1" applyAlignment="1" applyProtection="1">
      <alignment horizontal="center"/>
      <protection hidden="1"/>
    </xf>
    <xf numFmtId="0" fontId="17" fillId="7" borderId="1" xfId="0" applyFont="1" applyFill="1" applyBorder="1" applyAlignment="1" applyProtection="1">
      <alignment horizontal="center"/>
      <protection hidden="1"/>
    </xf>
    <xf numFmtId="0" fontId="17" fillId="7" borderId="2" xfId="0" applyFont="1" applyFill="1" applyBorder="1" applyAlignment="1" applyProtection="1">
      <alignment horizontal="center"/>
      <protection hidden="1"/>
    </xf>
    <xf numFmtId="0" fontId="17" fillId="7" borderId="3" xfId="0" applyFont="1" applyFill="1" applyBorder="1" applyAlignment="1" applyProtection="1">
      <alignment horizontal="center"/>
      <protection hidden="1"/>
    </xf>
    <xf numFmtId="0" fontId="17" fillId="7" borderId="4" xfId="0" applyFont="1" applyFill="1" applyBorder="1" applyAlignment="1" applyProtection="1">
      <alignment horizontal="center"/>
      <protection hidden="1"/>
    </xf>
    <xf numFmtId="0" fontId="17" fillId="7" borderId="0" xfId="0" applyFont="1" applyFill="1" applyBorder="1" applyAlignment="1" applyProtection="1">
      <alignment horizontal="center"/>
      <protection hidden="1"/>
    </xf>
    <xf numFmtId="0" fontId="17" fillId="7" borderId="5" xfId="0" applyFont="1" applyFill="1" applyBorder="1" applyAlignment="1" applyProtection="1">
      <alignment horizontal="center"/>
      <protection hidden="1"/>
    </xf>
    <xf numFmtId="0" fontId="17" fillId="7" borderId="6" xfId="0" applyFont="1" applyFill="1" applyBorder="1" applyAlignment="1" applyProtection="1">
      <alignment horizontal="center"/>
      <protection hidden="1"/>
    </xf>
    <xf numFmtId="0" fontId="17" fillId="7" borderId="7" xfId="0" applyFont="1" applyFill="1" applyBorder="1" applyAlignment="1" applyProtection="1">
      <alignment horizontal="center"/>
      <protection hidden="1"/>
    </xf>
    <xf numFmtId="0" fontId="17" fillId="7" borderId="8" xfId="0" applyFont="1" applyFill="1" applyBorder="1" applyAlignment="1" applyProtection="1">
      <alignment horizontal="center"/>
      <protection hidden="1"/>
    </xf>
    <xf numFmtId="0" fontId="0" fillId="23" borderId="12" xfId="0" applyFill="1" applyBorder="1" applyAlignment="1" applyProtection="1">
      <alignment horizontal="center"/>
      <protection hidden="1"/>
    </xf>
    <xf numFmtId="0" fontId="0" fillId="23" borderId="9" xfId="0" applyFill="1" applyBorder="1" applyAlignment="1" applyProtection="1">
      <alignment horizontal="center"/>
      <protection hidden="1"/>
    </xf>
    <xf numFmtId="0" fontId="0" fillId="23" borderId="10" xfId="0" applyFill="1" applyBorder="1" applyAlignment="1" applyProtection="1">
      <alignment horizontal="center"/>
      <protection hidden="1"/>
    </xf>
    <xf numFmtId="0" fontId="0" fillId="0" borderId="12" xfId="0" applyBorder="1" applyAlignment="1" applyProtection="1">
      <alignment horizontal="center"/>
      <protection hidden="1"/>
    </xf>
    <xf numFmtId="0" fontId="0" fillId="0" borderId="9" xfId="0" applyBorder="1" applyAlignment="1" applyProtection="1">
      <alignment horizontal="center"/>
      <protection hidden="1"/>
    </xf>
    <xf numFmtId="0" fontId="0" fillId="0" borderId="10" xfId="0" applyBorder="1" applyAlignment="1" applyProtection="1">
      <alignment horizontal="center"/>
      <protection hidden="1"/>
    </xf>
    <xf numFmtId="0" fontId="4" fillId="13" borderId="12" xfId="0" applyFont="1" applyFill="1" applyBorder="1" applyAlignment="1" applyProtection="1">
      <alignment horizontal="center"/>
      <protection hidden="1"/>
    </xf>
    <xf numFmtId="0" fontId="4" fillId="13" borderId="9" xfId="0" applyFont="1" applyFill="1" applyBorder="1" applyAlignment="1" applyProtection="1">
      <alignment horizontal="center"/>
      <protection hidden="1"/>
    </xf>
    <xf numFmtId="0" fontId="4" fillId="13" borderId="10" xfId="0" applyFont="1" applyFill="1" applyBorder="1" applyAlignment="1" applyProtection="1">
      <alignment horizontal="center"/>
      <protection hidden="1"/>
    </xf>
    <xf numFmtId="0" fontId="15" fillId="7" borderId="12" xfId="0" applyFont="1" applyFill="1" applyBorder="1" applyAlignment="1" applyProtection="1">
      <alignment horizontal="center"/>
      <protection hidden="1"/>
    </xf>
    <xf numFmtId="0" fontId="15" fillId="7" borderId="9" xfId="0" applyFont="1" applyFill="1" applyBorder="1" applyAlignment="1" applyProtection="1">
      <alignment horizontal="center"/>
      <protection hidden="1"/>
    </xf>
    <xf numFmtId="0" fontId="15" fillId="7" borderId="10" xfId="0" applyFont="1" applyFill="1" applyBorder="1" applyAlignment="1" applyProtection="1">
      <alignment horizontal="center"/>
      <protection hidden="1"/>
    </xf>
    <xf numFmtId="0" fontId="4" fillId="7" borderId="6" xfId="0" applyFont="1" applyFill="1" applyBorder="1" applyAlignment="1" applyProtection="1">
      <alignment horizontal="center"/>
      <protection hidden="1"/>
    </xf>
    <xf numFmtId="0" fontId="4" fillId="7" borderId="7" xfId="0" applyFont="1" applyFill="1" applyBorder="1" applyAlignment="1" applyProtection="1">
      <alignment horizontal="center"/>
      <protection hidden="1"/>
    </xf>
    <xf numFmtId="0" fontId="4" fillId="7" borderId="8" xfId="0" applyFont="1" applyFill="1" applyBorder="1" applyAlignment="1" applyProtection="1">
      <alignment horizontal="center"/>
      <protection hidden="1"/>
    </xf>
    <xf numFmtId="0" fontId="4" fillId="7" borderId="12" xfId="0" applyFont="1" applyFill="1" applyBorder="1" applyAlignment="1" applyProtection="1">
      <alignment horizontal="center"/>
      <protection hidden="1"/>
    </xf>
    <xf numFmtId="0" fontId="4" fillId="7" borderId="9" xfId="0" applyFont="1" applyFill="1" applyBorder="1" applyAlignment="1" applyProtection="1">
      <alignment horizontal="center"/>
      <protection hidden="1"/>
    </xf>
    <xf numFmtId="0" fontId="4" fillId="7" borderId="10" xfId="0" applyFont="1" applyFill="1" applyBorder="1" applyAlignment="1" applyProtection="1">
      <alignment horizontal="center"/>
      <protection hidden="1"/>
    </xf>
    <xf numFmtId="0" fontId="15" fillId="13" borderId="12" xfId="0" applyFont="1" applyFill="1" applyBorder="1" applyAlignment="1" applyProtection="1">
      <alignment horizontal="center"/>
      <protection hidden="1"/>
    </xf>
    <xf numFmtId="0" fontId="15" fillId="13" borderId="9" xfId="0" applyFont="1" applyFill="1" applyBorder="1" applyAlignment="1" applyProtection="1">
      <alignment horizontal="center"/>
      <protection hidden="1"/>
    </xf>
    <xf numFmtId="0" fontId="15" fillId="13" borderId="10" xfId="0" applyFont="1" applyFill="1" applyBorder="1" applyAlignment="1" applyProtection="1">
      <alignment horizontal="center"/>
      <protection hidden="1"/>
    </xf>
    <xf numFmtId="0" fontId="4" fillId="13" borderId="6" xfId="0" applyFont="1" applyFill="1" applyBorder="1" applyAlignment="1" applyProtection="1">
      <alignment horizontal="center"/>
      <protection hidden="1"/>
    </xf>
    <xf numFmtId="0" fontId="4" fillId="13" borderId="7" xfId="0" applyFont="1" applyFill="1" applyBorder="1" applyAlignment="1" applyProtection="1">
      <alignment horizontal="center"/>
      <protection hidden="1"/>
    </xf>
    <xf numFmtId="0" fontId="4" fillId="13" borderId="8" xfId="0" applyFont="1" applyFill="1" applyBorder="1" applyAlignment="1" applyProtection="1">
      <alignment horizontal="center"/>
      <protection hidden="1"/>
    </xf>
    <xf numFmtId="0" fontId="15" fillId="15" borderId="12" xfId="0" applyFont="1" applyFill="1" applyBorder="1" applyAlignment="1" applyProtection="1">
      <alignment horizontal="center"/>
      <protection hidden="1"/>
    </xf>
    <xf numFmtId="0" fontId="15" fillId="15" borderId="9" xfId="0" applyFont="1" applyFill="1" applyBorder="1" applyAlignment="1" applyProtection="1">
      <alignment horizontal="center"/>
      <protection hidden="1"/>
    </xf>
    <xf numFmtId="0" fontId="15" fillId="15" borderId="10" xfId="0" applyFont="1" applyFill="1" applyBorder="1" applyAlignment="1" applyProtection="1">
      <alignment horizontal="center"/>
      <protection hidden="1"/>
    </xf>
    <xf numFmtId="0" fontId="4" fillId="15" borderId="6" xfId="0" applyFont="1" applyFill="1" applyBorder="1" applyAlignment="1" applyProtection="1">
      <alignment horizontal="center"/>
      <protection hidden="1"/>
    </xf>
    <xf numFmtId="0" fontId="4" fillId="15" borderId="7" xfId="0" applyFont="1" applyFill="1" applyBorder="1" applyAlignment="1" applyProtection="1">
      <alignment horizontal="center"/>
      <protection hidden="1"/>
    </xf>
    <xf numFmtId="0" fontId="4" fillId="15" borderId="8" xfId="0" applyFont="1" applyFill="1" applyBorder="1" applyAlignment="1" applyProtection="1">
      <alignment horizontal="center"/>
      <protection hidden="1"/>
    </xf>
    <xf numFmtId="0" fontId="4" fillId="15" borderId="12" xfId="0" applyFont="1" applyFill="1" applyBorder="1" applyAlignment="1" applyProtection="1">
      <alignment horizontal="center"/>
      <protection hidden="1"/>
    </xf>
    <xf numFmtId="0" fontId="4" fillId="15" borderId="9" xfId="0" applyFont="1" applyFill="1" applyBorder="1" applyAlignment="1" applyProtection="1">
      <alignment horizontal="center"/>
      <protection hidden="1"/>
    </xf>
    <xf numFmtId="0" fontId="4" fillId="15" borderId="10" xfId="0" applyFont="1" applyFill="1" applyBorder="1" applyAlignment="1" applyProtection="1">
      <alignment horizontal="center"/>
      <protection hidden="1"/>
    </xf>
    <xf numFmtId="0" fontId="15" fillId="17" borderId="12" xfId="0" applyFont="1" applyFill="1" applyBorder="1" applyAlignment="1" applyProtection="1">
      <alignment horizontal="center"/>
      <protection hidden="1"/>
    </xf>
    <xf numFmtId="0" fontId="15" fillId="17" borderId="9" xfId="0" applyFont="1" applyFill="1" applyBorder="1" applyAlignment="1" applyProtection="1">
      <alignment horizontal="center"/>
      <protection hidden="1"/>
    </xf>
    <xf numFmtId="0" fontId="15" fillId="17" borderId="10" xfId="0" applyFont="1" applyFill="1" applyBorder="1" applyAlignment="1" applyProtection="1">
      <alignment horizontal="center"/>
      <protection hidden="1"/>
    </xf>
    <xf numFmtId="0" fontId="17" fillId="15" borderId="1" xfId="0" applyFont="1" applyFill="1" applyBorder="1" applyAlignment="1" applyProtection="1">
      <alignment horizontal="center"/>
      <protection hidden="1"/>
    </xf>
    <xf numFmtId="0" fontId="17" fillId="15" borderId="2" xfId="0" applyFont="1" applyFill="1" applyBorder="1" applyAlignment="1" applyProtection="1">
      <alignment horizontal="center"/>
      <protection hidden="1"/>
    </xf>
    <xf numFmtId="0" fontId="17" fillId="15" borderId="3" xfId="0" applyFont="1" applyFill="1" applyBorder="1" applyAlignment="1" applyProtection="1">
      <alignment horizontal="center"/>
      <protection hidden="1"/>
    </xf>
    <xf numFmtId="0" fontId="17" fillId="15" borderId="4" xfId="0" applyFont="1" applyFill="1" applyBorder="1" applyAlignment="1" applyProtection="1">
      <alignment horizontal="center"/>
      <protection hidden="1"/>
    </xf>
    <xf numFmtId="0" fontId="17" fillId="15" borderId="0" xfId="0" applyFont="1" applyFill="1" applyBorder="1" applyAlignment="1" applyProtection="1">
      <alignment horizontal="center"/>
      <protection hidden="1"/>
    </xf>
    <xf numFmtId="0" fontId="17" fillId="15" borderId="5" xfId="0" applyFont="1" applyFill="1" applyBorder="1" applyAlignment="1" applyProtection="1">
      <alignment horizontal="center"/>
      <protection hidden="1"/>
    </xf>
    <xf numFmtId="0" fontId="17" fillId="15" borderId="6" xfId="0" applyFont="1" applyFill="1" applyBorder="1" applyAlignment="1" applyProtection="1">
      <alignment horizontal="center"/>
      <protection hidden="1"/>
    </xf>
    <xf numFmtId="0" fontId="17" fillId="15" borderId="7" xfId="0" applyFont="1" applyFill="1" applyBorder="1" applyAlignment="1" applyProtection="1">
      <alignment horizontal="center"/>
      <protection hidden="1"/>
    </xf>
    <xf numFmtId="0" fontId="17" fillId="15" borderId="8" xfId="0" applyFont="1" applyFill="1" applyBorder="1" applyAlignment="1" applyProtection="1">
      <alignment horizontal="center"/>
      <protection hidden="1"/>
    </xf>
    <xf numFmtId="0" fontId="17" fillId="3" borderId="1" xfId="0" applyFont="1" applyFill="1" applyBorder="1" applyAlignment="1" applyProtection="1">
      <alignment horizontal="center"/>
      <protection hidden="1"/>
    </xf>
    <xf numFmtId="0" fontId="17" fillId="3" borderId="2" xfId="0" applyFont="1" applyFill="1" applyBorder="1" applyAlignment="1" applyProtection="1">
      <alignment horizontal="center"/>
      <protection hidden="1"/>
    </xf>
    <xf numFmtId="0" fontId="17" fillId="3" borderId="3" xfId="0" applyFont="1" applyFill="1" applyBorder="1" applyAlignment="1" applyProtection="1">
      <alignment horizontal="center"/>
      <protection hidden="1"/>
    </xf>
    <xf numFmtId="0" fontId="17" fillId="3" borderId="4" xfId="0" applyFont="1" applyFill="1" applyBorder="1" applyAlignment="1" applyProtection="1">
      <alignment horizontal="center"/>
      <protection hidden="1"/>
    </xf>
    <xf numFmtId="0" fontId="17" fillId="3" borderId="0" xfId="0" applyFont="1" applyFill="1" applyBorder="1" applyAlignment="1" applyProtection="1">
      <alignment horizontal="center"/>
      <protection hidden="1"/>
    </xf>
    <xf numFmtId="0" fontId="17" fillId="3" borderId="5" xfId="0" applyFont="1" applyFill="1" applyBorder="1" applyAlignment="1" applyProtection="1">
      <alignment horizontal="center"/>
      <protection hidden="1"/>
    </xf>
    <xf numFmtId="0" fontId="17" fillId="3" borderId="6" xfId="0" applyFont="1" applyFill="1" applyBorder="1" applyAlignment="1" applyProtection="1">
      <alignment horizontal="center"/>
      <protection hidden="1"/>
    </xf>
    <xf numFmtId="0" fontId="17" fillId="3" borderId="7" xfId="0" applyFont="1" applyFill="1" applyBorder="1" applyAlignment="1" applyProtection="1">
      <alignment horizontal="center"/>
      <protection hidden="1"/>
    </xf>
    <xf numFmtId="0" fontId="17" fillId="3" borderId="8" xfId="0" applyFont="1" applyFill="1" applyBorder="1" applyAlignment="1" applyProtection="1">
      <alignment horizontal="center"/>
      <protection hidden="1"/>
    </xf>
    <xf numFmtId="0" fontId="16" fillId="3" borderId="1" xfId="0" applyFont="1" applyFill="1" applyBorder="1" applyAlignment="1" applyProtection="1">
      <alignment horizontal="center"/>
      <protection hidden="1"/>
    </xf>
    <xf numFmtId="0" fontId="16" fillId="3" borderId="2" xfId="0" applyFont="1" applyFill="1" applyBorder="1" applyAlignment="1" applyProtection="1">
      <alignment horizontal="center"/>
      <protection hidden="1"/>
    </xf>
    <xf numFmtId="0" fontId="16" fillId="3" borderId="3" xfId="0" applyFont="1" applyFill="1" applyBorder="1" applyAlignment="1" applyProtection="1">
      <alignment horizontal="center"/>
      <protection hidden="1"/>
    </xf>
    <xf numFmtId="0" fontId="16" fillId="3" borderId="6" xfId="0" applyFont="1" applyFill="1" applyBorder="1" applyAlignment="1" applyProtection="1">
      <alignment horizontal="center"/>
      <protection hidden="1"/>
    </xf>
    <xf numFmtId="0" fontId="16" fillId="3" borderId="7" xfId="0" applyFont="1" applyFill="1" applyBorder="1" applyAlignment="1" applyProtection="1">
      <alignment horizontal="center"/>
      <protection hidden="1"/>
    </xf>
    <xf numFmtId="0" fontId="16" fillId="3" borderId="8" xfId="0" applyFont="1" applyFill="1" applyBorder="1" applyAlignment="1" applyProtection="1">
      <alignment horizontal="center"/>
      <protection hidden="1"/>
    </xf>
    <xf numFmtId="0" fontId="17" fillId="13" borderId="1" xfId="0" applyFont="1" applyFill="1" applyBorder="1" applyAlignment="1" applyProtection="1">
      <alignment horizontal="center"/>
      <protection hidden="1"/>
    </xf>
    <xf numFmtId="0" fontId="17" fillId="13" borderId="2" xfId="0" applyFont="1" applyFill="1" applyBorder="1" applyAlignment="1" applyProtection="1">
      <alignment horizontal="center"/>
      <protection hidden="1"/>
    </xf>
    <xf numFmtId="0" fontId="17" fillId="13" borderId="3" xfId="0" applyFont="1" applyFill="1" applyBorder="1" applyAlignment="1" applyProtection="1">
      <alignment horizontal="center"/>
      <protection hidden="1"/>
    </xf>
    <xf numFmtId="0" fontId="17" fillId="13" borderId="4" xfId="0" applyFont="1" applyFill="1" applyBorder="1" applyAlignment="1" applyProtection="1">
      <alignment horizontal="center"/>
      <protection hidden="1"/>
    </xf>
    <xf numFmtId="0" fontId="17" fillId="13" borderId="0" xfId="0" applyFont="1" applyFill="1" applyBorder="1" applyAlignment="1" applyProtection="1">
      <alignment horizontal="center"/>
      <protection hidden="1"/>
    </xf>
    <xf numFmtId="0" fontId="17" fillId="13" borderId="5" xfId="0" applyFont="1" applyFill="1" applyBorder="1" applyAlignment="1" applyProtection="1">
      <alignment horizontal="center"/>
      <protection hidden="1"/>
    </xf>
    <xf numFmtId="0" fontId="17" fillId="13" borderId="6" xfId="0" applyFont="1" applyFill="1" applyBorder="1" applyAlignment="1" applyProtection="1">
      <alignment horizontal="center"/>
      <protection hidden="1"/>
    </xf>
    <xf numFmtId="0" fontId="17" fillId="13" borderId="7" xfId="0" applyFont="1" applyFill="1" applyBorder="1" applyAlignment="1" applyProtection="1">
      <alignment horizontal="center"/>
      <protection hidden="1"/>
    </xf>
    <xf numFmtId="0" fontId="17" fillId="13" borderId="8" xfId="0" applyFont="1" applyFill="1" applyBorder="1" applyAlignment="1" applyProtection="1">
      <alignment horizontal="center"/>
      <protection hidden="1"/>
    </xf>
    <xf numFmtId="0" fontId="4" fillId="4" borderId="12" xfId="0" applyFont="1" applyFill="1" applyBorder="1" applyAlignment="1" applyProtection="1">
      <alignment horizontal="center"/>
      <protection hidden="1"/>
    </xf>
    <xf numFmtId="0" fontId="4" fillId="4" borderId="9" xfId="0" applyFont="1" applyFill="1" applyBorder="1" applyAlignment="1" applyProtection="1">
      <alignment horizontal="center"/>
      <protection hidden="1"/>
    </xf>
    <xf numFmtId="0" fontId="4" fillId="4" borderId="10" xfId="0" applyFont="1" applyFill="1" applyBorder="1" applyAlignment="1" applyProtection="1">
      <alignment horizontal="center"/>
      <protection hidden="1"/>
    </xf>
    <xf numFmtId="0" fontId="15" fillId="4" borderId="12" xfId="0" applyFont="1" applyFill="1" applyBorder="1" applyAlignment="1" applyProtection="1">
      <alignment horizontal="center"/>
      <protection hidden="1"/>
    </xf>
    <xf numFmtId="0" fontId="15" fillId="4" borderId="9" xfId="0" applyFont="1" applyFill="1" applyBorder="1" applyAlignment="1" applyProtection="1">
      <alignment horizontal="center"/>
      <protection hidden="1"/>
    </xf>
    <xf numFmtId="0" fontId="15" fillId="4" borderId="10" xfId="0" applyFont="1" applyFill="1" applyBorder="1" applyAlignment="1" applyProtection="1">
      <alignment horizontal="center"/>
      <protection hidden="1"/>
    </xf>
    <xf numFmtId="0" fontId="4" fillId="4" borderId="6" xfId="0" applyFont="1" applyFill="1" applyBorder="1" applyAlignment="1" applyProtection="1">
      <alignment horizontal="center"/>
      <protection hidden="1"/>
    </xf>
    <xf numFmtId="0" fontId="4" fillId="4" borderId="7" xfId="0" applyFont="1" applyFill="1" applyBorder="1" applyAlignment="1" applyProtection="1">
      <alignment horizontal="center"/>
      <protection hidden="1"/>
    </xf>
    <xf numFmtId="0" fontId="4" fillId="4" borderId="8" xfId="0" applyFont="1" applyFill="1" applyBorder="1" applyAlignment="1" applyProtection="1">
      <alignment horizontal="center"/>
      <protection hidden="1"/>
    </xf>
    <xf numFmtId="0" fontId="17" fillId="4" borderId="1" xfId="0" applyFont="1" applyFill="1" applyBorder="1" applyAlignment="1" applyProtection="1">
      <alignment horizontal="center"/>
      <protection hidden="1"/>
    </xf>
    <xf numFmtId="0" fontId="1" fillId="4" borderId="2" xfId="0" applyFont="1" applyFill="1" applyBorder="1" applyAlignment="1" applyProtection="1">
      <alignment horizontal="center"/>
      <protection hidden="1"/>
    </xf>
    <xf numFmtId="0" fontId="1" fillId="4" borderId="3" xfId="0" applyFont="1" applyFill="1" applyBorder="1" applyAlignment="1" applyProtection="1">
      <alignment horizontal="center"/>
      <protection hidden="1"/>
    </xf>
    <xf numFmtId="0" fontId="1" fillId="4" borderId="4" xfId="0" applyFont="1" applyFill="1" applyBorder="1" applyAlignment="1" applyProtection="1">
      <alignment horizontal="center"/>
      <protection hidden="1"/>
    </xf>
    <xf numFmtId="0" fontId="1" fillId="4" borderId="0" xfId="0" applyFont="1" applyFill="1" applyBorder="1" applyAlignment="1" applyProtection="1">
      <alignment horizontal="center"/>
      <protection hidden="1"/>
    </xf>
    <xf numFmtId="0" fontId="1" fillId="4" borderId="5" xfId="0" applyFont="1" applyFill="1" applyBorder="1" applyAlignment="1" applyProtection="1">
      <alignment horizontal="center"/>
      <protection hidden="1"/>
    </xf>
    <xf numFmtId="0" fontId="1" fillId="4" borderId="6" xfId="0" applyFont="1" applyFill="1" applyBorder="1" applyAlignment="1" applyProtection="1">
      <alignment horizontal="center"/>
      <protection hidden="1"/>
    </xf>
    <xf numFmtId="0" fontId="1" fillId="4" borderId="7" xfId="0" applyFont="1" applyFill="1" applyBorder="1" applyAlignment="1" applyProtection="1">
      <alignment horizontal="center"/>
      <protection hidden="1"/>
    </xf>
    <xf numFmtId="0" fontId="1" fillId="4" borderId="8" xfId="0" applyFont="1" applyFill="1" applyBorder="1" applyAlignment="1" applyProtection="1">
      <alignment horizontal="center"/>
      <protection hidden="1"/>
    </xf>
    <xf numFmtId="0" fontId="0" fillId="23" borderId="6" xfId="0" applyFill="1" applyBorder="1" applyAlignment="1" applyProtection="1">
      <alignment horizontal="center"/>
      <protection hidden="1"/>
    </xf>
    <xf numFmtId="0" fontId="0" fillId="23" borderId="7" xfId="0" applyFill="1" applyBorder="1" applyAlignment="1" applyProtection="1">
      <alignment horizontal="center"/>
      <protection hidden="1"/>
    </xf>
    <xf numFmtId="0" fontId="0" fillId="23" borderId="8" xfId="0" applyFill="1" applyBorder="1" applyAlignment="1" applyProtection="1">
      <alignment horizontal="center"/>
      <protection hidden="1"/>
    </xf>
  </cellXfs>
  <cellStyles count="3">
    <cellStyle name="Komma" xfId="1" builtinId="3"/>
    <cellStyle name="Link" xfId="2" builtinId="8"/>
    <cellStyle name="Standard" xfId="0" builtinId="0"/>
  </cellStyles>
  <dxfs count="0"/>
  <tableStyles count="1" defaultTableStyle="TableStyleMedium2" defaultPivotStyle="PivotStyleLight16">
    <tableStyle name="PivotTable-Format 1" table="0" count="0" xr9:uid="{00000000-0011-0000-FFFF-FFFF00000000}"/>
  </tableStyles>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428625</xdr:colOff>
      <xdr:row>7</xdr:row>
      <xdr:rowOff>76201</xdr:rowOff>
    </xdr:from>
    <xdr:to>
      <xdr:col>12</xdr:col>
      <xdr:colOff>57150</xdr:colOff>
      <xdr:row>10</xdr:row>
      <xdr:rowOff>342900</xdr:rowOff>
    </xdr:to>
    <xdr:sp macro="" textlink="">
      <xdr:nvSpPr>
        <xdr:cNvPr id="6" name="Abgerundetes Rechteck 5">
          <a:extLst>
            <a:ext uri="{FF2B5EF4-FFF2-40B4-BE49-F238E27FC236}">
              <a16:creationId xmlns:a16="http://schemas.microsoft.com/office/drawing/2014/main" id="{00000000-0008-0000-0000-000006000000}"/>
            </a:ext>
          </a:extLst>
        </xdr:cNvPr>
        <xdr:cNvSpPr/>
      </xdr:nvSpPr>
      <xdr:spPr>
        <a:xfrm>
          <a:off x="10258425" y="1219201"/>
          <a:ext cx="2676525" cy="838199"/>
        </a:xfrm>
        <a:prstGeom prst="roundRect">
          <a:avLst>
            <a:gd name="adj" fmla="val 26667"/>
          </a:avLst>
        </a:prstGeom>
        <a:solidFill>
          <a:schemeClr val="bg2"/>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Wählen Sie zwischen zwei Arten von Investitionen</a:t>
          </a:r>
          <a:r>
            <a:rPr lang="de-AT" sz="900" baseline="0"/>
            <a:t> aus. Bei dieser gewählten Form wird als Input die Anzahl der Anlagen der angestrebten Technologie in einer gewählten Standardgröße  verwendet.</a:t>
          </a:r>
          <a:endParaRPr lang="de-AT" sz="900"/>
        </a:p>
      </xdr:txBody>
    </xdr:sp>
    <xdr:clientData/>
  </xdr:twoCellAnchor>
  <xdr:twoCellAnchor>
    <xdr:from>
      <xdr:col>8</xdr:col>
      <xdr:colOff>114301</xdr:colOff>
      <xdr:row>9</xdr:row>
      <xdr:rowOff>53017</xdr:rowOff>
    </xdr:from>
    <xdr:to>
      <xdr:col>8</xdr:col>
      <xdr:colOff>428626</xdr:colOff>
      <xdr:row>9</xdr:row>
      <xdr:rowOff>243516</xdr:rowOff>
    </xdr:to>
    <xdr:cxnSp macro="">
      <xdr:nvCxnSpPr>
        <xdr:cNvPr id="12" name="Gewinkelter Verbinder 11">
          <a:extLst>
            <a:ext uri="{FF2B5EF4-FFF2-40B4-BE49-F238E27FC236}">
              <a16:creationId xmlns:a16="http://schemas.microsoft.com/office/drawing/2014/main" id="{00000000-0008-0000-0000-00000C000000}"/>
            </a:ext>
          </a:extLst>
        </xdr:cNvPr>
        <xdr:cNvCxnSpPr/>
      </xdr:nvCxnSpPr>
      <xdr:spPr>
        <a:xfrm rot="10800000" flipV="1">
          <a:off x="10079608" y="1751342"/>
          <a:ext cx="314325" cy="19049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488471</xdr:colOff>
      <xdr:row>20</xdr:row>
      <xdr:rowOff>57150</xdr:rowOff>
    </xdr:from>
    <xdr:to>
      <xdr:col>12</xdr:col>
      <xdr:colOff>116996</xdr:colOff>
      <xdr:row>23</xdr:row>
      <xdr:rowOff>58228</xdr:rowOff>
    </xdr:to>
    <xdr:sp macro="" textlink="">
      <xdr:nvSpPr>
        <xdr:cNvPr id="18" name="Abgerundetes Rechteck 17">
          <a:extLst>
            <a:ext uri="{FF2B5EF4-FFF2-40B4-BE49-F238E27FC236}">
              <a16:creationId xmlns:a16="http://schemas.microsoft.com/office/drawing/2014/main" id="{00000000-0008-0000-0000-000012000000}"/>
            </a:ext>
          </a:extLst>
        </xdr:cNvPr>
        <xdr:cNvSpPr/>
      </xdr:nvSpPr>
      <xdr:spPr>
        <a:xfrm>
          <a:off x="10442096" y="4076700"/>
          <a:ext cx="2676525" cy="886903"/>
        </a:xfrm>
        <a:prstGeom prst="roundRect">
          <a:avLst>
            <a:gd name="adj" fmla="val 26667"/>
          </a:avLst>
        </a:prstGeom>
        <a:solidFill>
          <a:schemeClr val="bg2"/>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de-AT" sz="900" b="0" i="0" u="none" strike="noStrike" kern="0" cap="none" spc="0" normalizeH="0" baseline="0" noProof="0">
              <a:ln>
                <a:noFill/>
              </a:ln>
              <a:solidFill>
                <a:sysClr val="windowText" lastClr="000000"/>
              </a:solidFill>
              <a:effectLst/>
              <a:uLnTx/>
              <a:uFillTx/>
              <a:latin typeface="Calibri" panose="020F0502020204030204"/>
              <a:ea typeface="+mn-ea"/>
              <a:cs typeface="+mn-cs"/>
            </a:rPr>
            <a:t>Wählen Sie zwischen zwei Arten von Investitionen aus. Bei dieser gewählten Form wird als Input das Investitionsvolumen in EURO in die angestrebte Technologie in gewählter Standardgröße verwendet.</a:t>
          </a:r>
        </a:p>
      </xdr:txBody>
    </xdr:sp>
    <xdr:clientData/>
  </xdr:twoCellAnchor>
  <xdr:twoCellAnchor>
    <xdr:from>
      <xdr:col>8</xdr:col>
      <xdr:colOff>155095</xdr:colOff>
      <xdr:row>21</xdr:row>
      <xdr:rowOff>276045</xdr:rowOff>
    </xdr:from>
    <xdr:to>
      <xdr:col>8</xdr:col>
      <xdr:colOff>488470</xdr:colOff>
      <xdr:row>22</xdr:row>
      <xdr:rowOff>170011</xdr:rowOff>
    </xdr:to>
    <xdr:cxnSp macro="">
      <xdr:nvCxnSpPr>
        <xdr:cNvPr id="19" name="Gewinkelter Verbinder 18">
          <a:extLst>
            <a:ext uri="{FF2B5EF4-FFF2-40B4-BE49-F238E27FC236}">
              <a16:creationId xmlns:a16="http://schemas.microsoft.com/office/drawing/2014/main" id="{00000000-0008-0000-0000-000013000000}"/>
            </a:ext>
          </a:extLst>
        </xdr:cNvPr>
        <xdr:cNvCxnSpPr/>
      </xdr:nvCxnSpPr>
      <xdr:spPr>
        <a:xfrm rot="10800000" flipV="1">
          <a:off x="10120402" y="4454465"/>
          <a:ext cx="333375" cy="19049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552450</xdr:colOff>
      <xdr:row>2</xdr:row>
      <xdr:rowOff>95250</xdr:rowOff>
    </xdr:from>
    <xdr:to>
      <xdr:col>11</xdr:col>
      <xdr:colOff>76200</xdr:colOff>
      <xdr:row>6</xdr:row>
      <xdr:rowOff>147955</xdr:rowOff>
    </xdr:to>
    <xdr:pic>
      <xdr:nvPicPr>
        <xdr:cNvPr id="7" name="Grafik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268075" y="476250"/>
          <a:ext cx="1047750" cy="814705"/>
        </a:xfrm>
        <a:prstGeom prst="rect">
          <a:avLst/>
        </a:prstGeom>
        <a:noFill/>
        <a:ln>
          <a:noFill/>
        </a:ln>
      </xdr:spPr>
    </xdr:pic>
    <xdr:clientData/>
  </xdr:twoCellAnchor>
  <xdr:twoCellAnchor editAs="oneCell">
    <xdr:from>
      <xdr:col>2</xdr:col>
      <xdr:colOff>638175</xdr:colOff>
      <xdr:row>2</xdr:row>
      <xdr:rowOff>85725</xdr:rowOff>
    </xdr:from>
    <xdr:to>
      <xdr:col>4</xdr:col>
      <xdr:colOff>239395</xdr:colOff>
      <xdr:row>7</xdr:row>
      <xdr:rowOff>101600</xdr:rowOff>
    </xdr:to>
    <xdr:pic>
      <xdr:nvPicPr>
        <xdr:cNvPr id="8" name="Picture 4" descr="logo.eps">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2">
          <a:lum contrast="20000"/>
          <a:extLst>
            <a:ext uri="{28A0092B-C50C-407E-A947-70E740481C1C}">
              <a14:useLocalDpi xmlns:a14="http://schemas.microsoft.com/office/drawing/2010/main" val="0"/>
            </a:ext>
          </a:extLst>
        </a:blip>
        <a:srcRect t="19043" b="19"/>
        <a:stretch/>
      </xdr:blipFill>
      <xdr:spPr>
        <a:xfrm>
          <a:off x="2505075" y="466725"/>
          <a:ext cx="1125220" cy="968375"/>
        </a:xfrm>
        <a:prstGeom prst="rect">
          <a:avLst/>
        </a:prstGeom>
        <a:effectLst>
          <a:outerShdw blurRad="63500" dist="38100" dir="5400000" algn="t" rotWithShape="0">
            <a:schemeClr val="tx1">
              <a:alpha val="55000"/>
            </a:scheme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5</xdr:row>
      <xdr:rowOff>110754</xdr:rowOff>
    </xdr:from>
    <xdr:to>
      <xdr:col>1</xdr:col>
      <xdr:colOff>3497036</xdr:colOff>
      <xdr:row>8</xdr:row>
      <xdr:rowOff>7158</xdr:rowOff>
    </xdr:to>
    <xdr:sp macro="" textlink="">
      <xdr:nvSpPr>
        <xdr:cNvPr id="3" name="Abgerundetes Rechteck 2">
          <a:extLst>
            <a:ext uri="{FF2B5EF4-FFF2-40B4-BE49-F238E27FC236}">
              <a16:creationId xmlns:a16="http://schemas.microsoft.com/office/drawing/2014/main" id="{00000000-0008-0000-0100-000003000000}"/>
            </a:ext>
          </a:extLst>
        </xdr:cNvPr>
        <xdr:cNvSpPr/>
      </xdr:nvSpPr>
      <xdr:spPr>
        <a:xfrm>
          <a:off x="555171" y="1117683"/>
          <a:ext cx="3458936" cy="467904"/>
        </a:xfrm>
        <a:prstGeom prst="roundRect">
          <a:avLst>
            <a:gd name="adj" fmla="val 26667"/>
          </a:avLst>
        </a:prstGeom>
        <a:solidFill>
          <a:schemeClr val="accent4">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Wesentlicher</a:t>
          </a:r>
          <a:r>
            <a:rPr lang="de-AT" sz="900" baseline="0"/>
            <a:t> Parameter für die Berechnungen des Modells! Möglichst genaue Schätzung notwendig!</a:t>
          </a:r>
          <a:endParaRPr lang="de-AT" sz="900"/>
        </a:p>
      </xdr:txBody>
    </xdr:sp>
    <xdr:clientData/>
  </xdr:twoCellAnchor>
  <xdr:twoCellAnchor>
    <xdr:from>
      <xdr:col>1</xdr:col>
      <xdr:colOff>88569</xdr:colOff>
      <xdr:row>29</xdr:row>
      <xdr:rowOff>135624</xdr:rowOff>
    </xdr:from>
    <xdr:to>
      <xdr:col>1</xdr:col>
      <xdr:colOff>3460638</xdr:colOff>
      <xdr:row>34</xdr:row>
      <xdr:rowOff>143713</xdr:rowOff>
    </xdr:to>
    <xdr:sp macro="" textlink="">
      <xdr:nvSpPr>
        <xdr:cNvPr id="9" name="Abgerundetes Rechteck 8">
          <a:extLst>
            <a:ext uri="{FF2B5EF4-FFF2-40B4-BE49-F238E27FC236}">
              <a16:creationId xmlns:a16="http://schemas.microsoft.com/office/drawing/2014/main" id="{00000000-0008-0000-0100-000009000000}"/>
            </a:ext>
          </a:extLst>
        </xdr:cNvPr>
        <xdr:cNvSpPr/>
      </xdr:nvSpPr>
      <xdr:spPr>
        <a:xfrm>
          <a:off x="601454" y="5651750"/>
          <a:ext cx="3372069" cy="939655"/>
        </a:xfrm>
        <a:prstGeom prst="roundRect">
          <a:avLst>
            <a:gd name="adj" fmla="val 26667"/>
          </a:avLst>
        </a:prstGeom>
        <a:solidFill>
          <a:schemeClr val="accent2">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Wesentlicher</a:t>
          </a:r>
          <a:r>
            <a:rPr lang="de-AT" sz="900" baseline="0"/>
            <a:t> Parameter für die Berechnungen des Modells! Möglichst genaue Schätzung notwendig! Hierbei können sich die MW auf die elektrische-, thermische- oder gesamte Leitung beziehen. CAVE: Wenn sich sich für eine Leistungsart entschieden haben, ziehen SIe diese folgend durch!</a:t>
          </a:r>
          <a:endParaRPr lang="de-AT" sz="900"/>
        </a:p>
      </xdr:txBody>
    </xdr:sp>
    <xdr:clientData/>
  </xdr:twoCellAnchor>
  <xdr:twoCellAnchor>
    <xdr:from>
      <xdr:col>1</xdr:col>
      <xdr:colOff>3495989</xdr:colOff>
      <xdr:row>29</xdr:row>
      <xdr:rowOff>114301</xdr:rowOff>
    </xdr:from>
    <xdr:to>
      <xdr:col>1</xdr:col>
      <xdr:colOff>3895725</xdr:colOff>
      <xdr:row>31</xdr:row>
      <xdr:rowOff>62802</xdr:rowOff>
    </xdr:to>
    <xdr:cxnSp macro="">
      <xdr:nvCxnSpPr>
        <xdr:cNvPr id="11" name="Gewinkelter Verbinder 10">
          <a:extLst>
            <a:ext uri="{FF2B5EF4-FFF2-40B4-BE49-F238E27FC236}">
              <a16:creationId xmlns:a16="http://schemas.microsoft.com/office/drawing/2014/main" id="{00000000-0008-0000-0100-00000B000000}"/>
            </a:ext>
          </a:extLst>
        </xdr:cNvPr>
        <xdr:cNvCxnSpPr/>
      </xdr:nvCxnSpPr>
      <xdr:spPr>
        <a:xfrm flipV="1">
          <a:off x="4008874" y="5630427"/>
          <a:ext cx="399736" cy="325315"/>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142328</xdr:colOff>
      <xdr:row>55</xdr:row>
      <xdr:rowOff>134788</xdr:rowOff>
    </xdr:from>
    <xdr:to>
      <xdr:col>1</xdr:col>
      <xdr:colOff>3536292</xdr:colOff>
      <xdr:row>58</xdr:row>
      <xdr:rowOff>54742</xdr:rowOff>
    </xdr:to>
    <xdr:sp macro="" textlink="">
      <xdr:nvSpPr>
        <xdr:cNvPr id="13" name="Abgerundetes Rechteck 12">
          <a:extLst>
            <a:ext uri="{FF2B5EF4-FFF2-40B4-BE49-F238E27FC236}">
              <a16:creationId xmlns:a16="http://schemas.microsoft.com/office/drawing/2014/main" id="{00000000-0008-0000-0100-00000D000000}"/>
            </a:ext>
          </a:extLst>
        </xdr:cNvPr>
        <xdr:cNvSpPr/>
      </xdr:nvSpPr>
      <xdr:spPr>
        <a:xfrm>
          <a:off x="656897" y="10426167"/>
          <a:ext cx="3393964" cy="478316"/>
        </a:xfrm>
        <a:prstGeom prst="roundRect">
          <a:avLst>
            <a:gd name="adj" fmla="val 26667"/>
          </a:avLst>
        </a:prstGeom>
        <a:solidFill>
          <a:schemeClr val="accent1">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Wesentlicher</a:t>
          </a:r>
          <a:r>
            <a:rPr lang="de-AT" sz="900" baseline="0"/>
            <a:t> Parameter für die Berechnungen des Modells! Möglichst genaue Schätzung notwendig!</a:t>
          </a:r>
          <a:endParaRPr lang="de-AT" sz="900"/>
        </a:p>
      </xdr:txBody>
    </xdr:sp>
    <xdr:clientData/>
  </xdr:twoCellAnchor>
  <xdr:twoCellAnchor>
    <xdr:from>
      <xdr:col>1</xdr:col>
      <xdr:colOff>3548377</xdr:colOff>
      <xdr:row>57</xdr:row>
      <xdr:rowOff>14046</xdr:rowOff>
    </xdr:from>
    <xdr:to>
      <xdr:col>1</xdr:col>
      <xdr:colOff>3844910</xdr:colOff>
      <xdr:row>58</xdr:row>
      <xdr:rowOff>58976</xdr:rowOff>
    </xdr:to>
    <xdr:cxnSp macro="">
      <xdr:nvCxnSpPr>
        <xdr:cNvPr id="15" name="Gewinkelter Verbinder 14">
          <a:extLst>
            <a:ext uri="{FF2B5EF4-FFF2-40B4-BE49-F238E27FC236}">
              <a16:creationId xmlns:a16="http://schemas.microsoft.com/office/drawing/2014/main" id="{00000000-0008-0000-0100-00000F000000}"/>
            </a:ext>
          </a:extLst>
        </xdr:cNvPr>
        <xdr:cNvCxnSpPr/>
      </xdr:nvCxnSpPr>
      <xdr:spPr>
        <a:xfrm>
          <a:off x="4062946" y="10677667"/>
          <a:ext cx="296533" cy="23105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153276</xdr:colOff>
      <xdr:row>80</xdr:row>
      <xdr:rowOff>71060</xdr:rowOff>
    </xdr:from>
    <xdr:to>
      <xdr:col>1</xdr:col>
      <xdr:colOff>3514398</xdr:colOff>
      <xdr:row>82</xdr:row>
      <xdr:rowOff>175173</xdr:rowOff>
    </xdr:to>
    <xdr:sp macro="" textlink="">
      <xdr:nvSpPr>
        <xdr:cNvPr id="16" name="Abgerundetes Rechteck 15">
          <a:extLst>
            <a:ext uri="{FF2B5EF4-FFF2-40B4-BE49-F238E27FC236}">
              <a16:creationId xmlns:a16="http://schemas.microsoft.com/office/drawing/2014/main" id="{00000000-0008-0000-0100-000010000000}"/>
            </a:ext>
          </a:extLst>
        </xdr:cNvPr>
        <xdr:cNvSpPr/>
      </xdr:nvSpPr>
      <xdr:spPr>
        <a:xfrm>
          <a:off x="667845" y="15015457"/>
          <a:ext cx="3361122" cy="476354"/>
        </a:xfrm>
        <a:prstGeom prst="roundRect">
          <a:avLst>
            <a:gd name="adj" fmla="val 26667"/>
          </a:avLst>
        </a:prstGeom>
        <a:solidFill>
          <a:schemeClr val="accent6">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Wesentlicher</a:t>
          </a:r>
          <a:r>
            <a:rPr lang="de-AT" sz="900" baseline="0"/>
            <a:t> Parameter für die Berechnungen des Modells! Möglichst genaue Schätzung notwendig!</a:t>
          </a:r>
          <a:endParaRPr lang="de-AT" sz="900"/>
        </a:p>
      </xdr:txBody>
    </xdr:sp>
    <xdr:clientData/>
  </xdr:twoCellAnchor>
  <xdr:twoCellAnchor>
    <xdr:from>
      <xdr:col>1</xdr:col>
      <xdr:colOff>3525345</xdr:colOff>
      <xdr:row>82</xdr:row>
      <xdr:rowOff>10948</xdr:rowOff>
    </xdr:from>
    <xdr:to>
      <xdr:col>1</xdr:col>
      <xdr:colOff>3864845</xdr:colOff>
      <xdr:row>83</xdr:row>
      <xdr:rowOff>49164</xdr:rowOff>
    </xdr:to>
    <xdr:cxnSp macro="">
      <xdr:nvCxnSpPr>
        <xdr:cNvPr id="20" name="Gewinkelter Verbinder 19">
          <a:extLst>
            <a:ext uri="{FF2B5EF4-FFF2-40B4-BE49-F238E27FC236}">
              <a16:creationId xmlns:a16="http://schemas.microsoft.com/office/drawing/2014/main" id="{00000000-0008-0000-0100-000014000000}"/>
            </a:ext>
          </a:extLst>
        </xdr:cNvPr>
        <xdr:cNvCxnSpPr/>
      </xdr:nvCxnSpPr>
      <xdr:spPr>
        <a:xfrm>
          <a:off x="4039914" y="15327586"/>
          <a:ext cx="339500" cy="224337"/>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476249</xdr:colOff>
      <xdr:row>3</xdr:row>
      <xdr:rowOff>62901</xdr:rowOff>
    </xdr:from>
    <xdr:to>
      <xdr:col>8</xdr:col>
      <xdr:colOff>1069315</xdr:colOff>
      <xdr:row>6</xdr:row>
      <xdr:rowOff>116817</xdr:rowOff>
    </xdr:to>
    <xdr:sp macro="" textlink="">
      <xdr:nvSpPr>
        <xdr:cNvPr id="25" name="Abgerundetes Rechteck 24">
          <a:extLst>
            <a:ext uri="{FF2B5EF4-FFF2-40B4-BE49-F238E27FC236}">
              <a16:creationId xmlns:a16="http://schemas.microsoft.com/office/drawing/2014/main" id="{00000000-0008-0000-0100-000019000000}"/>
            </a:ext>
          </a:extLst>
        </xdr:cNvPr>
        <xdr:cNvSpPr/>
      </xdr:nvSpPr>
      <xdr:spPr>
        <a:xfrm>
          <a:off x="10252853" y="682925"/>
          <a:ext cx="5301651" cy="620024"/>
        </a:xfrm>
        <a:prstGeom prst="roundRect">
          <a:avLst>
            <a:gd name="adj" fmla="val 26667"/>
          </a:avLst>
        </a:prstGeom>
        <a:solidFill>
          <a:schemeClr val="bg2"/>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Das</a:t>
          </a:r>
          <a:r>
            <a:rPr lang="de-AT" sz="900" baseline="0"/>
            <a:t> Vollzeitäquivalent dient zur vergleichbaren Messung von Beschäftigung, auch wenn sich die Wochenarbeiststunden unterscheiden. In diesem Modell ist das Vollzeitäquilanet als geleistete Arbeiststunden eines durchschnitlichen Mitarbeiters pro Jahr definiert. </a:t>
          </a:r>
          <a:endParaRPr lang="de-AT" sz="900"/>
        </a:p>
      </xdr:txBody>
    </xdr:sp>
    <xdr:clientData/>
  </xdr:twoCellAnchor>
  <xdr:twoCellAnchor>
    <xdr:from>
      <xdr:col>4</xdr:col>
      <xdr:colOff>44929</xdr:colOff>
      <xdr:row>4</xdr:row>
      <xdr:rowOff>184211</xdr:rowOff>
    </xdr:from>
    <xdr:to>
      <xdr:col>4</xdr:col>
      <xdr:colOff>476249</xdr:colOff>
      <xdr:row>5</xdr:row>
      <xdr:rowOff>71887</xdr:rowOff>
    </xdr:to>
    <xdr:cxnSp macro="">
      <xdr:nvCxnSpPr>
        <xdr:cNvPr id="27" name="Gerade Verbindung mit Pfeil 26">
          <a:extLst>
            <a:ext uri="{FF2B5EF4-FFF2-40B4-BE49-F238E27FC236}">
              <a16:creationId xmlns:a16="http://schemas.microsoft.com/office/drawing/2014/main" id="{00000000-0008-0000-0100-00001B000000}"/>
            </a:ext>
          </a:extLst>
        </xdr:cNvPr>
        <xdr:cNvCxnSpPr>
          <a:stCxn id="25" idx="1"/>
        </xdr:cNvCxnSpPr>
      </xdr:nvCxnSpPr>
      <xdr:spPr>
        <a:xfrm flipH="1">
          <a:off x="9821533" y="992937"/>
          <a:ext cx="431320" cy="763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135086</xdr:colOff>
      <xdr:row>8</xdr:row>
      <xdr:rowOff>41062</xdr:rowOff>
    </xdr:from>
    <xdr:to>
      <xdr:col>1</xdr:col>
      <xdr:colOff>3497036</xdr:colOff>
      <xdr:row>12</xdr:row>
      <xdr:rowOff>109231</xdr:rowOff>
    </xdr:to>
    <xdr:sp macro="" textlink="">
      <xdr:nvSpPr>
        <xdr:cNvPr id="35" name="Abgerundetes Rechteck 34">
          <a:extLst>
            <a:ext uri="{FF2B5EF4-FFF2-40B4-BE49-F238E27FC236}">
              <a16:creationId xmlns:a16="http://schemas.microsoft.com/office/drawing/2014/main" id="{00000000-0008-0000-0100-000023000000}"/>
            </a:ext>
          </a:extLst>
        </xdr:cNvPr>
        <xdr:cNvSpPr/>
      </xdr:nvSpPr>
      <xdr:spPr>
        <a:xfrm>
          <a:off x="652157" y="1619491"/>
          <a:ext cx="3361950" cy="830169"/>
        </a:xfrm>
        <a:prstGeom prst="roundRect">
          <a:avLst>
            <a:gd name="adj" fmla="val 26667"/>
          </a:avLst>
        </a:prstGeom>
        <a:solidFill>
          <a:schemeClr val="accent4">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die Kostenanteile der involvierten Parteien an den Kosten/kW-Peak an. Dies ist zur Berechnung der regionalen Wertschöpfung von Nöten. CAVE: Die Summe der Anteile muss 100 Prozent ergeben. </a:t>
          </a:r>
          <a:endParaRPr lang="de-AT" sz="900"/>
        </a:p>
      </xdr:txBody>
    </xdr:sp>
    <xdr:clientData/>
  </xdr:twoCellAnchor>
  <xdr:twoCellAnchor>
    <xdr:from>
      <xdr:col>1</xdr:col>
      <xdr:colOff>3497036</xdr:colOff>
      <xdr:row>10</xdr:row>
      <xdr:rowOff>75147</xdr:rowOff>
    </xdr:from>
    <xdr:to>
      <xdr:col>2</xdr:col>
      <xdr:colOff>1297</xdr:colOff>
      <xdr:row>10</xdr:row>
      <xdr:rowOff>76386</xdr:rowOff>
    </xdr:to>
    <xdr:cxnSp macro="">
      <xdr:nvCxnSpPr>
        <xdr:cNvPr id="37" name="Gerade Verbindung mit Pfeil 36">
          <a:extLst>
            <a:ext uri="{FF2B5EF4-FFF2-40B4-BE49-F238E27FC236}">
              <a16:creationId xmlns:a16="http://schemas.microsoft.com/office/drawing/2014/main" id="{00000000-0008-0000-0100-000025000000}"/>
            </a:ext>
          </a:extLst>
        </xdr:cNvPr>
        <xdr:cNvCxnSpPr>
          <a:stCxn id="35" idx="3"/>
        </xdr:cNvCxnSpPr>
      </xdr:nvCxnSpPr>
      <xdr:spPr>
        <a:xfrm>
          <a:off x="4014107" y="2034576"/>
          <a:ext cx="409511" cy="12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98074</xdr:colOff>
      <xdr:row>35</xdr:row>
      <xdr:rowOff>1057</xdr:rowOff>
    </xdr:from>
    <xdr:to>
      <xdr:col>1</xdr:col>
      <xdr:colOff>3524883</xdr:colOff>
      <xdr:row>39</xdr:row>
      <xdr:rowOff>36150</xdr:rowOff>
    </xdr:to>
    <xdr:sp macro="" textlink="">
      <xdr:nvSpPr>
        <xdr:cNvPr id="45" name="Abgerundetes Rechteck 44">
          <a:extLst>
            <a:ext uri="{FF2B5EF4-FFF2-40B4-BE49-F238E27FC236}">
              <a16:creationId xmlns:a16="http://schemas.microsoft.com/office/drawing/2014/main" id="{00000000-0008-0000-0100-00002D000000}"/>
            </a:ext>
          </a:extLst>
        </xdr:cNvPr>
        <xdr:cNvSpPr/>
      </xdr:nvSpPr>
      <xdr:spPr>
        <a:xfrm>
          <a:off x="610959" y="6637156"/>
          <a:ext cx="3426809" cy="788719"/>
        </a:xfrm>
        <a:prstGeom prst="roundRect">
          <a:avLst>
            <a:gd name="adj" fmla="val 26667"/>
          </a:avLst>
        </a:prstGeom>
        <a:solidFill>
          <a:schemeClr val="accent2">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die Kostenanteile der involvierten Parteien an den Kosten/MW an. Dies ist zur Berechnung der regionalen Wertschöpfung von Nöten. CAVE: Die Summe der Anteile muss 100 Prozent ergeben. </a:t>
          </a:r>
          <a:endParaRPr lang="de-AT" sz="900"/>
        </a:p>
      </xdr:txBody>
    </xdr:sp>
    <xdr:clientData/>
  </xdr:twoCellAnchor>
  <xdr:twoCellAnchor>
    <xdr:from>
      <xdr:col>1</xdr:col>
      <xdr:colOff>3524883</xdr:colOff>
      <xdr:row>34</xdr:row>
      <xdr:rowOff>157006</xdr:rowOff>
    </xdr:from>
    <xdr:to>
      <xdr:col>2</xdr:col>
      <xdr:colOff>10467</xdr:colOff>
      <xdr:row>37</xdr:row>
      <xdr:rowOff>29072</xdr:rowOff>
    </xdr:to>
    <xdr:cxnSp macro="">
      <xdr:nvCxnSpPr>
        <xdr:cNvPr id="51" name="Gerade Verbindung mit Pfeil 50">
          <a:extLst>
            <a:ext uri="{FF2B5EF4-FFF2-40B4-BE49-F238E27FC236}">
              <a16:creationId xmlns:a16="http://schemas.microsoft.com/office/drawing/2014/main" id="{00000000-0008-0000-0100-000033000000}"/>
            </a:ext>
          </a:extLst>
        </xdr:cNvPr>
        <xdr:cNvCxnSpPr/>
      </xdr:nvCxnSpPr>
      <xdr:spPr>
        <a:xfrm flipV="1">
          <a:off x="4037768" y="6604698"/>
          <a:ext cx="389787" cy="4372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109483</xdr:colOff>
      <xdr:row>58</xdr:row>
      <xdr:rowOff>173210</xdr:rowOff>
    </xdr:from>
    <xdr:to>
      <xdr:col>1</xdr:col>
      <xdr:colOff>3514397</xdr:colOff>
      <xdr:row>63</xdr:row>
      <xdr:rowOff>21896</xdr:rowOff>
    </xdr:to>
    <xdr:sp macro="" textlink="">
      <xdr:nvSpPr>
        <xdr:cNvPr id="60" name="Abgerundetes Rechteck 59">
          <a:extLst>
            <a:ext uri="{FF2B5EF4-FFF2-40B4-BE49-F238E27FC236}">
              <a16:creationId xmlns:a16="http://schemas.microsoft.com/office/drawing/2014/main" id="{00000000-0008-0000-0100-00003C000000}"/>
            </a:ext>
          </a:extLst>
        </xdr:cNvPr>
        <xdr:cNvSpPr/>
      </xdr:nvSpPr>
      <xdr:spPr>
        <a:xfrm>
          <a:off x="624052" y="11022951"/>
          <a:ext cx="3404914" cy="779290"/>
        </a:xfrm>
        <a:prstGeom prst="roundRect">
          <a:avLst>
            <a:gd name="adj" fmla="val 26667"/>
          </a:avLst>
        </a:prstGeom>
        <a:solidFill>
          <a:schemeClr val="accent1">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die Kostenanteile der involvierten Parteien an den Kosten/MW an. Dies ist zur Berechnung der regionalen Wertschöpfung von Nöten. CAVE: Die Summe der Anteile muss 100 Prozent ergeben. </a:t>
          </a:r>
          <a:endParaRPr lang="de-AT" sz="900"/>
        </a:p>
      </xdr:txBody>
    </xdr:sp>
    <xdr:clientData/>
  </xdr:twoCellAnchor>
  <xdr:twoCellAnchor>
    <xdr:from>
      <xdr:col>1</xdr:col>
      <xdr:colOff>3516669</xdr:colOff>
      <xdr:row>61</xdr:row>
      <xdr:rowOff>18282</xdr:rowOff>
    </xdr:from>
    <xdr:to>
      <xdr:col>1</xdr:col>
      <xdr:colOff>3810000</xdr:colOff>
      <xdr:row>61</xdr:row>
      <xdr:rowOff>32845</xdr:rowOff>
    </xdr:to>
    <xdr:cxnSp macro="">
      <xdr:nvCxnSpPr>
        <xdr:cNvPr id="66" name="Gerade Verbindung mit Pfeil 65">
          <a:extLst>
            <a:ext uri="{FF2B5EF4-FFF2-40B4-BE49-F238E27FC236}">
              <a16:creationId xmlns:a16="http://schemas.microsoft.com/office/drawing/2014/main" id="{00000000-0008-0000-0100-000042000000}"/>
            </a:ext>
          </a:extLst>
        </xdr:cNvPr>
        <xdr:cNvCxnSpPr/>
      </xdr:nvCxnSpPr>
      <xdr:spPr>
        <a:xfrm>
          <a:off x="4031238" y="11426385"/>
          <a:ext cx="293331" cy="145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142328</xdr:colOff>
      <xdr:row>83</xdr:row>
      <xdr:rowOff>168770</xdr:rowOff>
    </xdr:from>
    <xdr:to>
      <xdr:col>1</xdr:col>
      <xdr:colOff>3503448</xdr:colOff>
      <xdr:row>88</xdr:row>
      <xdr:rowOff>114300</xdr:rowOff>
    </xdr:to>
    <xdr:sp macro="" textlink="">
      <xdr:nvSpPr>
        <xdr:cNvPr id="69" name="Abgerundetes Rechteck 68">
          <a:extLst>
            <a:ext uri="{FF2B5EF4-FFF2-40B4-BE49-F238E27FC236}">
              <a16:creationId xmlns:a16="http://schemas.microsoft.com/office/drawing/2014/main" id="{00000000-0008-0000-0100-000045000000}"/>
            </a:ext>
          </a:extLst>
        </xdr:cNvPr>
        <xdr:cNvSpPr/>
      </xdr:nvSpPr>
      <xdr:spPr>
        <a:xfrm>
          <a:off x="656678" y="16018370"/>
          <a:ext cx="3361120" cy="898030"/>
        </a:xfrm>
        <a:prstGeom prst="roundRect">
          <a:avLst>
            <a:gd name="adj" fmla="val 26667"/>
          </a:avLst>
        </a:prstGeom>
        <a:solidFill>
          <a:schemeClr val="accent6">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die Kostenanteile der involvierten Parteien an den Kosten/MW an. Dies ist zur Berechnung der regionalen Wertschöpfung von Nöten. CAVE: Die Summe der Anteile muss 100 Prozent ergeben. </a:t>
          </a:r>
          <a:endParaRPr lang="de-AT" sz="900"/>
        </a:p>
      </xdr:txBody>
    </xdr:sp>
    <xdr:clientData/>
  </xdr:twoCellAnchor>
  <xdr:twoCellAnchor>
    <xdr:from>
      <xdr:col>1</xdr:col>
      <xdr:colOff>3503447</xdr:colOff>
      <xdr:row>86</xdr:row>
      <xdr:rowOff>17714</xdr:rowOff>
    </xdr:from>
    <xdr:to>
      <xdr:col>1</xdr:col>
      <xdr:colOff>3828902</xdr:colOff>
      <xdr:row>86</xdr:row>
      <xdr:rowOff>22206</xdr:rowOff>
    </xdr:to>
    <xdr:cxnSp macro="">
      <xdr:nvCxnSpPr>
        <xdr:cNvPr id="73" name="Gerade Verbindung mit Pfeil 72">
          <a:extLst>
            <a:ext uri="{FF2B5EF4-FFF2-40B4-BE49-F238E27FC236}">
              <a16:creationId xmlns:a16="http://schemas.microsoft.com/office/drawing/2014/main" id="{00000000-0008-0000-0100-000049000000}"/>
            </a:ext>
          </a:extLst>
        </xdr:cNvPr>
        <xdr:cNvCxnSpPr/>
      </xdr:nvCxnSpPr>
      <xdr:spPr>
        <a:xfrm>
          <a:off x="4018016" y="16078835"/>
          <a:ext cx="325455" cy="449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87923</xdr:colOff>
      <xdr:row>12</xdr:row>
      <xdr:rowOff>159371</xdr:rowOff>
    </xdr:from>
    <xdr:to>
      <xdr:col>1</xdr:col>
      <xdr:colOff>3497036</xdr:colOff>
      <xdr:row>22</xdr:row>
      <xdr:rowOff>28574</xdr:rowOff>
    </xdr:to>
    <xdr:sp macro="" textlink="">
      <xdr:nvSpPr>
        <xdr:cNvPr id="80" name="Abgerundetes Rechteck 79">
          <a:extLst>
            <a:ext uri="{FF2B5EF4-FFF2-40B4-BE49-F238E27FC236}">
              <a16:creationId xmlns:a16="http://schemas.microsoft.com/office/drawing/2014/main" id="{00000000-0008-0000-0100-000050000000}"/>
            </a:ext>
          </a:extLst>
        </xdr:cNvPr>
        <xdr:cNvSpPr/>
      </xdr:nvSpPr>
      <xdr:spPr>
        <a:xfrm>
          <a:off x="602273" y="2492996"/>
          <a:ext cx="3409113" cy="1774203"/>
        </a:xfrm>
        <a:prstGeom prst="roundRect">
          <a:avLst>
            <a:gd name="adj" fmla="val 26667"/>
          </a:avLst>
        </a:prstGeom>
        <a:solidFill>
          <a:schemeClr val="accent4">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Dieser Parameter zeigen den</a:t>
          </a:r>
          <a:r>
            <a:rPr lang="de-AT" sz="900" baseline="0"/>
            <a:t> regionalen Wertschöpfungsanteil von den Kostenanteilen der entsprechenden Partei (Umsatz minus Vorleistungen). Hierbei sind jedoch nur die  die regionalen Leistungen der Partei zu berücksichtigen. Beispiel: Von einem Investitionsvolumen von   1000 EUR erhält der Elektriker 15% (150 EUR). Der Elektriker kauft jedoch außerhalb der Region Werkzeug um 30 EUR, weshalb nur 120 EUR (150-30 EUR) zu berücksichtigen sind. Wichtig dabei ist, dass auch Wertschöpfung die in den vorgelagerten regionalen Branchen entsteht mitberücksichtigt wird, da sonst die indirekte Wertschöpfung verloren geht.   </a:t>
          </a:r>
          <a:endParaRPr lang="de-AT" sz="900"/>
        </a:p>
      </xdr:txBody>
    </xdr:sp>
    <xdr:clientData/>
  </xdr:twoCellAnchor>
  <xdr:twoCellAnchor>
    <xdr:from>
      <xdr:col>1</xdr:col>
      <xdr:colOff>3497036</xdr:colOff>
      <xdr:row>14</xdr:row>
      <xdr:rowOff>161029</xdr:rowOff>
    </xdr:from>
    <xdr:to>
      <xdr:col>2</xdr:col>
      <xdr:colOff>1465</xdr:colOff>
      <xdr:row>17</xdr:row>
      <xdr:rowOff>93973</xdr:rowOff>
    </xdr:to>
    <xdr:cxnSp macro="">
      <xdr:nvCxnSpPr>
        <xdr:cNvPr id="88" name="Gerade Verbindung mit Pfeil 87">
          <a:extLst>
            <a:ext uri="{FF2B5EF4-FFF2-40B4-BE49-F238E27FC236}">
              <a16:creationId xmlns:a16="http://schemas.microsoft.com/office/drawing/2014/main" id="{00000000-0008-0000-0100-000058000000}"/>
            </a:ext>
          </a:extLst>
        </xdr:cNvPr>
        <xdr:cNvCxnSpPr>
          <a:stCxn id="80" idx="3"/>
        </xdr:cNvCxnSpPr>
      </xdr:nvCxnSpPr>
      <xdr:spPr>
        <a:xfrm flipV="1">
          <a:off x="4011386" y="2875654"/>
          <a:ext cx="409679" cy="5044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160896</xdr:colOff>
      <xdr:row>39</xdr:row>
      <xdr:rowOff>105131</xdr:rowOff>
    </xdr:from>
    <xdr:to>
      <xdr:col>1</xdr:col>
      <xdr:colOff>3489172</xdr:colOff>
      <xdr:row>44</xdr:row>
      <xdr:rowOff>82900</xdr:rowOff>
    </xdr:to>
    <xdr:sp macro="" textlink="">
      <xdr:nvSpPr>
        <xdr:cNvPr id="91" name="Abgerundetes Rechteck 90">
          <a:extLst>
            <a:ext uri="{FF2B5EF4-FFF2-40B4-BE49-F238E27FC236}">
              <a16:creationId xmlns:a16="http://schemas.microsoft.com/office/drawing/2014/main" id="{00000000-0008-0000-0100-00005B000000}"/>
            </a:ext>
          </a:extLst>
        </xdr:cNvPr>
        <xdr:cNvSpPr/>
      </xdr:nvSpPr>
      <xdr:spPr>
        <a:xfrm>
          <a:off x="673781" y="7494856"/>
          <a:ext cx="3328276" cy="919802"/>
        </a:xfrm>
        <a:prstGeom prst="roundRect">
          <a:avLst>
            <a:gd name="adj" fmla="val 26667"/>
          </a:avLst>
        </a:prstGeom>
        <a:solidFill>
          <a:schemeClr val="accent2">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0" lang="de-AT" sz="900" b="0" i="0" u="none" strike="noStrike" kern="0" cap="none" spc="0" normalizeH="0" baseline="0" noProof="0">
              <a:ln>
                <a:noFill/>
              </a:ln>
              <a:solidFill>
                <a:prstClr val="black"/>
              </a:solidFill>
              <a:effectLst/>
              <a:uLnTx/>
              <a:uFillTx/>
              <a:latin typeface="+mn-lt"/>
              <a:ea typeface="+mn-ea"/>
              <a:cs typeface="+mn-cs"/>
            </a:rPr>
            <a:t>Diese Paramter zeigen den regionalen Wertschöpfungsanteil von den Kostenanteilen der entsprechenden Partei. Hierbei sind ebenfalls die regionalen Vorleistungen der Partei zu berücksichtigen. </a:t>
          </a:r>
          <a:r>
            <a:rPr lang="de-AT" sz="900" baseline="0"/>
            <a:t>Siehe Beispiel PV-Anlage -Elektriker </a:t>
          </a:r>
          <a:endParaRPr lang="de-AT" sz="900"/>
        </a:p>
      </xdr:txBody>
    </xdr:sp>
    <xdr:clientData/>
  </xdr:twoCellAnchor>
  <xdr:twoCellAnchor>
    <xdr:from>
      <xdr:col>1</xdr:col>
      <xdr:colOff>3489172</xdr:colOff>
      <xdr:row>40</xdr:row>
      <xdr:rowOff>31401</xdr:rowOff>
    </xdr:from>
    <xdr:to>
      <xdr:col>1</xdr:col>
      <xdr:colOff>3851868</xdr:colOff>
      <xdr:row>41</xdr:row>
      <xdr:rowOff>188219</xdr:rowOff>
    </xdr:to>
    <xdr:cxnSp macro="">
      <xdr:nvCxnSpPr>
        <xdr:cNvPr id="93" name="Gerade Verbindung mit Pfeil 92">
          <a:extLst>
            <a:ext uri="{FF2B5EF4-FFF2-40B4-BE49-F238E27FC236}">
              <a16:creationId xmlns:a16="http://schemas.microsoft.com/office/drawing/2014/main" id="{00000000-0008-0000-0100-00005D000000}"/>
            </a:ext>
          </a:extLst>
        </xdr:cNvPr>
        <xdr:cNvCxnSpPr>
          <a:stCxn id="91" idx="3"/>
        </xdr:cNvCxnSpPr>
      </xdr:nvCxnSpPr>
      <xdr:spPr>
        <a:xfrm flipV="1">
          <a:off x="4002057" y="7609533"/>
          <a:ext cx="362696" cy="3452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120431</xdr:colOff>
      <xdr:row>64</xdr:row>
      <xdr:rowOff>3099</xdr:rowOff>
    </xdr:from>
    <xdr:to>
      <xdr:col>1</xdr:col>
      <xdr:colOff>3569138</xdr:colOff>
      <xdr:row>68</xdr:row>
      <xdr:rowOff>87587</xdr:rowOff>
    </xdr:to>
    <xdr:sp macro="" textlink="">
      <xdr:nvSpPr>
        <xdr:cNvPr id="94" name="Abgerundetes Rechteck 93">
          <a:extLst>
            <a:ext uri="{FF2B5EF4-FFF2-40B4-BE49-F238E27FC236}">
              <a16:creationId xmlns:a16="http://schemas.microsoft.com/office/drawing/2014/main" id="{00000000-0008-0000-0100-00005E000000}"/>
            </a:ext>
          </a:extLst>
        </xdr:cNvPr>
        <xdr:cNvSpPr/>
      </xdr:nvSpPr>
      <xdr:spPr>
        <a:xfrm>
          <a:off x="635000" y="11969565"/>
          <a:ext cx="3448707" cy="828970"/>
        </a:xfrm>
        <a:prstGeom prst="roundRect">
          <a:avLst>
            <a:gd name="adj" fmla="val 26667"/>
          </a:avLst>
        </a:prstGeom>
        <a:solidFill>
          <a:schemeClr val="accent1">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0" lang="de-AT" sz="900" b="0" i="0" u="none" strike="noStrike" kern="0" cap="none" spc="0" normalizeH="0" baseline="0" noProof="0">
              <a:ln>
                <a:noFill/>
              </a:ln>
              <a:solidFill>
                <a:prstClr val="black"/>
              </a:solidFill>
              <a:effectLst/>
              <a:uLnTx/>
              <a:uFillTx/>
              <a:latin typeface="+mn-lt"/>
              <a:ea typeface="+mn-ea"/>
              <a:cs typeface="+mn-cs"/>
            </a:rPr>
            <a:t>Diese Paramter zeigen den regionalen Wertschöpfungsanteil von den Kostenanteilen der entsprechenden Partei. Hierbei sind ebenfalls die regionalen Vorleistungen der Partei zu berücksichtigen. </a:t>
          </a:r>
          <a:r>
            <a:rPr lang="de-AT" sz="900" baseline="0"/>
            <a:t>Siehe Beispiel PV-Anlage Elektriker </a:t>
          </a:r>
          <a:endParaRPr lang="de-AT" sz="900"/>
        </a:p>
      </xdr:txBody>
    </xdr:sp>
    <xdr:clientData/>
  </xdr:twoCellAnchor>
  <xdr:twoCellAnchor>
    <xdr:from>
      <xdr:col>1</xdr:col>
      <xdr:colOff>3578433</xdr:colOff>
      <xdr:row>66</xdr:row>
      <xdr:rowOff>62642</xdr:rowOff>
    </xdr:from>
    <xdr:to>
      <xdr:col>1</xdr:col>
      <xdr:colOff>3812066</xdr:colOff>
      <xdr:row>66</xdr:row>
      <xdr:rowOff>67135</xdr:rowOff>
    </xdr:to>
    <xdr:cxnSp macro="">
      <xdr:nvCxnSpPr>
        <xdr:cNvPr id="96" name="Gerade Verbindung mit Pfeil 95">
          <a:extLst>
            <a:ext uri="{FF2B5EF4-FFF2-40B4-BE49-F238E27FC236}">
              <a16:creationId xmlns:a16="http://schemas.microsoft.com/office/drawing/2014/main" id="{00000000-0008-0000-0100-000060000000}"/>
            </a:ext>
          </a:extLst>
        </xdr:cNvPr>
        <xdr:cNvCxnSpPr/>
      </xdr:nvCxnSpPr>
      <xdr:spPr>
        <a:xfrm>
          <a:off x="4093002" y="12401349"/>
          <a:ext cx="233633" cy="44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110907</xdr:colOff>
      <xdr:row>88</xdr:row>
      <xdr:rowOff>177142</xdr:rowOff>
    </xdr:from>
    <xdr:to>
      <xdr:col>1</xdr:col>
      <xdr:colOff>3537717</xdr:colOff>
      <xdr:row>93</xdr:row>
      <xdr:rowOff>95250</xdr:rowOff>
    </xdr:to>
    <xdr:sp macro="" textlink="">
      <xdr:nvSpPr>
        <xdr:cNvPr id="99" name="Abgerundetes Rechteck 98">
          <a:extLst>
            <a:ext uri="{FF2B5EF4-FFF2-40B4-BE49-F238E27FC236}">
              <a16:creationId xmlns:a16="http://schemas.microsoft.com/office/drawing/2014/main" id="{00000000-0008-0000-0100-000063000000}"/>
            </a:ext>
          </a:extLst>
        </xdr:cNvPr>
        <xdr:cNvSpPr/>
      </xdr:nvSpPr>
      <xdr:spPr>
        <a:xfrm>
          <a:off x="625257" y="16979242"/>
          <a:ext cx="3426810" cy="870608"/>
        </a:xfrm>
        <a:prstGeom prst="roundRect">
          <a:avLst>
            <a:gd name="adj" fmla="val 26667"/>
          </a:avLst>
        </a:prstGeom>
        <a:solidFill>
          <a:schemeClr val="accent6">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0" lang="de-AT" sz="900" b="0" i="0" u="none" strike="noStrike" kern="0" cap="none" spc="0" normalizeH="0" baseline="0" noProof="0">
              <a:ln>
                <a:noFill/>
              </a:ln>
              <a:solidFill>
                <a:prstClr val="black"/>
              </a:solidFill>
              <a:effectLst/>
              <a:uLnTx/>
              <a:uFillTx/>
              <a:latin typeface="+mn-lt"/>
              <a:ea typeface="+mn-ea"/>
              <a:cs typeface="+mn-cs"/>
            </a:rPr>
            <a:t>Diese Paramter zeigen den regionalen Wertschöpfungsanteil von den Kostenanteilen der entsprechenden Partei. Hierbei sind ebenfalls die regionalen Vorleistungen der Partei zu berücksichtigen. </a:t>
          </a:r>
          <a:r>
            <a:rPr lang="de-AT" sz="900" baseline="0"/>
            <a:t>Siehe Beispiel PV-Anlage Elektriker</a:t>
          </a:r>
          <a:endParaRPr lang="de-AT" sz="900"/>
        </a:p>
      </xdr:txBody>
    </xdr:sp>
    <xdr:clientData/>
  </xdr:twoCellAnchor>
  <xdr:twoCellAnchor>
    <xdr:from>
      <xdr:col>1</xdr:col>
      <xdr:colOff>123825</xdr:colOff>
      <xdr:row>22</xdr:row>
      <xdr:rowOff>46893</xdr:rowOff>
    </xdr:from>
    <xdr:to>
      <xdr:col>1</xdr:col>
      <xdr:colOff>3416754</xdr:colOff>
      <xdr:row>26</xdr:row>
      <xdr:rowOff>73270</xdr:rowOff>
    </xdr:to>
    <xdr:sp macro="" textlink="">
      <xdr:nvSpPr>
        <xdr:cNvPr id="110" name="Abgerundetes Rechteck 109">
          <a:extLst>
            <a:ext uri="{FF2B5EF4-FFF2-40B4-BE49-F238E27FC236}">
              <a16:creationId xmlns:a16="http://schemas.microsoft.com/office/drawing/2014/main" id="{00000000-0008-0000-0100-00006E000000}"/>
            </a:ext>
          </a:extLst>
        </xdr:cNvPr>
        <xdr:cNvSpPr/>
      </xdr:nvSpPr>
      <xdr:spPr>
        <a:xfrm>
          <a:off x="636710" y="4244173"/>
          <a:ext cx="3292929" cy="780004"/>
        </a:xfrm>
        <a:prstGeom prst="roundRect">
          <a:avLst>
            <a:gd name="adj" fmla="val 26667"/>
          </a:avLst>
        </a:prstGeom>
        <a:solidFill>
          <a:schemeClr val="accent4">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den Anteil der regional Beschäftigten Mitarbeiter der entsprechenden Partei an. Als regional Beschäftigt gilt ein Angestellter mit Hauptwohnsitz in der Region. </a:t>
          </a:r>
          <a:endParaRPr lang="de-AT" sz="900"/>
        </a:p>
      </xdr:txBody>
    </xdr:sp>
    <xdr:clientData/>
  </xdr:twoCellAnchor>
  <xdr:twoCellAnchor>
    <xdr:from>
      <xdr:col>1</xdr:col>
      <xdr:colOff>3497036</xdr:colOff>
      <xdr:row>6</xdr:row>
      <xdr:rowOff>154206</xdr:rowOff>
    </xdr:from>
    <xdr:to>
      <xdr:col>2</xdr:col>
      <xdr:colOff>0</xdr:colOff>
      <xdr:row>8</xdr:row>
      <xdr:rowOff>95250</xdr:rowOff>
    </xdr:to>
    <xdr:cxnSp macro="">
      <xdr:nvCxnSpPr>
        <xdr:cNvPr id="136" name="Gewinkelter Verbinder 135">
          <a:extLst>
            <a:ext uri="{FF2B5EF4-FFF2-40B4-BE49-F238E27FC236}">
              <a16:creationId xmlns:a16="http://schemas.microsoft.com/office/drawing/2014/main" id="{00000000-0008-0000-0100-000088000000}"/>
            </a:ext>
          </a:extLst>
        </xdr:cNvPr>
        <xdr:cNvCxnSpPr>
          <a:stCxn id="3" idx="3"/>
        </xdr:cNvCxnSpPr>
      </xdr:nvCxnSpPr>
      <xdr:spPr>
        <a:xfrm>
          <a:off x="4014107" y="1351635"/>
          <a:ext cx="408214" cy="32204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3416754</xdr:colOff>
      <xdr:row>19</xdr:row>
      <xdr:rowOff>161927</xdr:rowOff>
    </xdr:from>
    <xdr:to>
      <xdr:col>1</xdr:col>
      <xdr:colOff>3829050</xdr:colOff>
      <xdr:row>24</xdr:row>
      <xdr:rowOff>60082</xdr:rowOff>
    </xdr:to>
    <xdr:cxnSp macro="">
      <xdr:nvCxnSpPr>
        <xdr:cNvPr id="145" name="Gerade Verbindung mit Pfeil 144">
          <a:extLst>
            <a:ext uri="{FF2B5EF4-FFF2-40B4-BE49-F238E27FC236}">
              <a16:creationId xmlns:a16="http://schemas.microsoft.com/office/drawing/2014/main" id="{00000000-0008-0000-0100-000091000000}"/>
            </a:ext>
          </a:extLst>
        </xdr:cNvPr>
        <xdr:cNvCxnSpPr>
          <a:stCxn id="110" idx="3"/>
        </xdr:cNvCxnSpPr>
      </xdr:nvCxnSpPr>
      <xdr:spPr>
        <a:xfrm flipV="1">
          <a:off x="3929639" y="3793987"/>
          <a:ext cx="412296" cy="8401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103180</xdr:colOff>
      <xdr:row>26</xdr:row>
      <xdr:rowOff>153045</xdr:rowOff>
    </xdr:from>
    <xdr:to>
      <xdr:col>1</xdr:col>
      <xdr:colOff>3464299</xdr:colOff>
      <xdr:row>29</xdr:row>
      <xdr:rowOff>89449</xdr:rowOff>
    </xdr:to>
    <xdr:sp macro="" textlink="">
      <xdr:nvSpPr>
        <xdr:cNvPr id="149" name="Abgerundetes Rechteck 148">
          <a:extLst>
            <a:ext uri="{FF2B5EF4-FFF2-40B4-BE49-F238E27FC236}">
              <a16:creationId xmlns:a16="http://schemas.microsoft.com/office/drawing/2014/main" id="{00000000-0008-0000-0100-000095000000}"/>
            </a:ext>
          </a:extLst>
        </xdr:cNvPr>
        <xdr:cNvSpPr/>
      </xdr:nvSpPr>
      <xdr:spPr>
        <a:xfrm>
          <a:off x="616065" y="5103952"/>
          <a:ext cx="3361119" cy="501623"/>
        </a:xfrm>
        <a:prstGeom prst="roundRect">
          <a:avLst>
            <a:gd name="adj" fmla="val 26667"/>
          </a:avLst>
        </a:prstGeom>
        <a:solidFill>
          <a:schemeClr val="accent4">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den Arbeistaufwand in Stunden der entsprechenden Partei pro kW-Peak an .</a:t>
          </a:r>
          <a:endParaRPr lang="de-AT" sz="900"/>
        </a:p>
      </xdr:txBody>
    </xdr:sp>
    <xdr:clientData/>
  </xdr:twoCellAnchor>
  <xdr:twoCellAnchor>
    <xdr:from>
      <xdr:col>1</xdr:col>
      <xdr:colOff>3464299</xdr:colOff>
      <xdr:row>23</xdr:row>
      <xdr:rowOff>104670</xdr:rowOff>
    </xdr:from>
    <xdr:to>
      <xdr:col>1</xdr:col>
      <xdr:colOff>3862335</xdr:colOff>
      <xdr:row>28</xdr:row>
      <xdr:rowOff>27044</xdr:rowOff>
    </xdr:to>
    <xdr:cxnSp macro="">
      <xdr:nvCxnSpPr>
        <xdr:cNvPr id="151" name="Gerade Verbindung mit Pfeil 150">
          <a:extLst>
            <a:ext uri="{FF2B5EF4-FFF2-40B4-BE49-F238E27FC236}">
              <a16:creationId xmlns:a16="http://schemas.microsoft.com/office/drawing/2014/main" id="{00000000-0008-0000-0100-000097000000}"/>
            </a:ext>
          </a:extLst>
        </xdr:cNvPr>
        <xdr:cNvCxnSpPr>
          <a:stCxn id="149" idx="3"/>
        </xdr:cNvCxnSpPr>
      </xdr:nvCxnSpPr>
      <xdr:spPr>
        <a:xfrm flipV="1">
          <a:off x="3977184" y="4490357"/>
          <a:ext cx="398036" cy="8644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119952</xdr:colOff>
      <xdr:row>45</xdr:row>
      <xdr:rowOff>41869</xdr:rowOff>
    </xdr:from>
    <xdr:to>
      <xdr:col>1</xdr:col>
      <xdr:colOff>3502968</xdr:colOff>
      <xdr:row>48</xdr:row>
      <xdr:rowOff>118508</xdr:rowOff>
    </xdr:to>
    <xdr:sp macro="" textlink="">
      <xdr:nvSpPr>
        <xdr:cNvPr id="165" name="Abgerundetes Rechteck 164">
          <a:extLst>
            <a:ext uri="{FF2B5EF4-FFF2-40B4-BE49-F238E27FC236}">
              <a16:creationId xmlns:a16="http://schemas.microsoft.com/office/drawing/2014/main" id="{00000000-0008-0000-0100-0000A5000000}"/>
            </a:ext>
          </a:extLst>
        </xdr:cNvPr>
        <xdr:cNvSpPr/>
      </xdr:nvSpPr>
      <xdr:spPr>
        <a:xfrm>
          <a:off x="632837" y="8562034"/>
          <a:ext cx="3383016" cy="641859"/>
        </a:xfrm>
        <a:prstGeom prst="roundRect">
          <a:avLst>
            <a:gd name="adj" fmla="val 26667"/>
          </a:avLst>
        </a:prstGeom>
        <a:solidFill>
          <a:schemeClr val="accent2">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den Anteil der regionalen Beschäftigen der entsprechenden Partei an. Als regional Beschäftigte gilt ein Angestellter mit Hauptwohnsitz in der Region. </a:t>
          </a:r>
          <a:endParaRPr lang="de-AT" sz="900"/>
        </a:p>
      </xdr:txBody>
    </xdr:sp>
    <xdr:clientData/>
  </xdr:twoCellAnchor>
  <xdr:twoCellAnchor>
    <xdr:from>
      <xdr:col>1</xdr:col>
      <xdr:colOff>3502968</xdr:colOff>
      <xdr:row>46</xdr:row>
      <xdr:rowOff>173249</xdr:rowOff>
    </xdr:from>
    <xdr:to>
      <xdr:col>1</xdr:col>
      <xdr:colOff>3842365</xdr:colOff>
      <xdr:row>46</xdr:row>
      <xdr:rowOff>184196</xdr:rowOff>
    </xdr:to>
    <xdr:cxnSp macro="">
      <xdr:nvCxnSpPr>
        <xdr:cNvPr id="171" name="Gerade Verbindung mit Pfeil 170">
          <a:extLst>
            <a:ext uri="{FF2B5EF4-FFF2-40B4-BE49-F238E27FC236}">
              <a16:creationId xmlns:a16="http://schemas.microsoft.com/office/drawing/2014/main" id="{00000000-0008-0000-0100-0000AB000000}"/>
            </a:ext>
          </a:extLst>
        </xdr:cNvPr>
        <xdr:cNvCxnSpPr>
          <a:stCxn id="165" idx="3"/>
        </xdr:cNvCxnSpPr>
      </xdr:nvCxnSpPr>
      <xdr:spPr>
        <a:xfrm>
          <a:off x="4015853" y="8881820"/>
          <a:ext cx="339397" cy="1094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131379</xdr:colOff>
      <xdr:row>49</xdr:row>
      <xdr:rowOff>131381</xdr:rowOff>
    </xdr:from>
    <xdr:to>
      <xdr:col>1</xdr:col>
      <xdr:colOff>3492501</xdr:colOff>
      <xdr:row>52</xdr:row>
      <xdr:rowOff>68856</xdr:rowOff>
    </xdr:to>
    <xdr:sp macro="" textlink="">
      <xdr:nvSpPr>
        <xdr:cNvPr id="175" name="Abgerundetes Rechteck 174">
          <a:extLst>
            <a:ext uri="{FF2B5EF4-FFF2-40B4-BE49-F238E27FC236}">
              <a16:creationId xmlns:a16="http://schemas.microsoft.com/office/drawing/2014/main" id="{00000000-0008-0000-0100-0000AF000000}"/>
            </a:ext>
          </a:extLst>
        </xdr:cNvPr>
        <xdr:cNvSpPr/>
      </xdr:nvSpPr>
      <xdr:spPr>
        <a:xfrm>
          <a:off x="647795" y="9455553"/>
          <a:ext cx="3361122" cy="505532"/>
        </a:xfrm>
        <a:prstGeom prst="roundRect">
          <a:avLst>
            <a:gd name="adj" fmla="val 26667"/>
          </a:avLst>
        </a:prstGeom>
        <a:solidFill>
          <a:schemeClr val="accent2">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den Arbeistaufwand in Stunden der entsprechenden Partei pro MW an.</a:t>
          </a:r>
          <a:endParaRPr lang="de-AT" sz="900"/>
        </a:p>
      </xdr:txBody>
    </xdr:sp>
    <xdr:clientData/>
  </xdr:twoCellAnchor>
  <xdr:twoCellAnchor>
    <xdr:from>
      <xdr:col>1</xdr:col>
      <xdr:colOff>3492501</xdr:colOff>
      <xdr:row>51</xdr:row>
      <xdr:rowOff>2</xdr:rowOff>
    </xdr:from>
    <xdr:to>
      <xdr:col>1</xdr:col>
      <xdr:colOff>3820948</xdr:colOff>
      <xdr:row>51</xdr:row>
      <xdr:rowOff>5442</xdr:rowOff>
    </xdr:to>
    <xdr:cxnSp macro="">
      <xdr:nvCxnSpPr>
        <xdr:cNvPr id="177" name="Gerade Verbindung mit Pfeil 176">
          <a:extLst>
            <a:ext uri="{FF2B5EF4-FFF2-40B4-BE49-F238E27FC236}">
              <a16:creationId xmlns:a16="http://schemas.microsoft.com/office/drawing/2014/main" id="{00000000-0008-0000-0100-0000B1000000}"/>
            </a:ext>
          </a:extLst>
        </xdr:cNvPr>
        <xdr:cNvCxnSpPr>
          <a:stCxn id="175" idx="3"/>
        </xdr:cNvCxnSpPr>
      </xdr:nvCxnSpPr>
      <xdr:spPr>
        <a:xfrm flipV="1">
          <a:off x="4008917" y="9702879"/>
          <a:ext cx="328447" cy="54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131380</xdr:colOff>
      <xdr:row>75</xdr:row>
      <xdr:rowOff>10949</xdr:rowOff>
    </xdr:from>
    <xdr:to>
      <xdr:col>1</xdr:col>
      <xdr:colOff>3492499</xdr:colOff>
      <xdr:row>77</xdr:row>
      <xdr:rowOff>131380</xdr:rowOff>
    </xdr:to>
    <xdr:sp macro="" textlink="">
      <xdr:nvSpPr>
        <xdr:cNvPr id="183" name="Abgerundetes Rechteck 182">
          <a:extLst>
            <a:ext uri="{FF2B5EF4-FFF2-40B4-BE49-F238E27FC236}">
              <a16:creationId xmlns:a16="http://schemas.microsoft.com/office/drawing/2014/main" id="{00000000-0008-0000-0100-0000B7000000}"/>
            </a:ext>
          </a:extLst>
        </xdr:cNvPr>
        <xdr:cNvSpPr/>
      </xdr:nvSpPr>
      <xdr:spPr>
        <a:xfrm>
          <a:off x="645949" y="14024742"/>
          <a:ext cx="3361119" cy="492672"/>
        </a:xfrm>
        <a:prstGeom prst="roundRect">
          <a:avLst>
            <a:gd name="adj" fmla="val 26667"/>
          </a:avLst>
        </a:prstGeom>
        <a:solidFill>
          <a:schemeClr val="accent1">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den Arbeistaufwand in Stunden der entsprechenden Partei pro MW an .</a:t>
          </a:r>
          <a:endParaRPr lang="de-AT" sz="900"/>
        </a:p>
      </xdr:txBody>
    </xdr:sp>
    <xdr:clientData/>
  </xdr:twoCellAnchor>
  <xdr:twoCellAnchor>
    <xdr:from>
      <xdr:col>1</xdr:col>
      <xdr:colOff>3492499</xdr:colOff>
      <xdr:row>76</xdr:row>
      <xdr:rowOff>71164</xdr:rowOff>
    </xdr:from>
    <xdr:to>
      <xdr:col>1</xdr:col>
      <xdr:colOff>3831897</xdr:colOff>
      <xdr:row>76</xdr:row>
      <xdr:rowOff>76638</xdr:rowOff>
    </xdr:to>
    <xdr:cxnSp macro="">
      <xdr:nvCxnSpPr>
        <xdr:cNvPr id="185" name="Gerade Verbindung mit Pfeil 184">
          <a:extLst>
            <a:ext uri="{FF2B5EF4-FFF2-40B4-BE49-F238E27FC236}">
              <a16:creationId xmlns:a16="http://schemas.microsoft.com/office/drawing/2014/main" id="{00000000-0008-0000-0100-0000B9000000}"/>
            </a:ext>
          </a:extLst>
        </xdr:cNvPr>
        <xdr:cNvCxnSpPr>
          <a:stCxn id="183" idx="3"/>
        </xdr:cNvCxnSpPr>
      </xdr:nvCxnSpPr>
      <xdr:spPr>
        <a:xfrm>
          <a:off x="4007068" y="14271078"/>
          <a:ext cx="339398" cy="54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153277</xdr:colOff>
      <xdr:row>69</xdr:row>
      <xdr:rowOff>98535</xdr:rowOff>
    </xdr:from>
    <xdr:to>
      <xdr:col>1</xdr:col>
      <xdr:colOff>3536293</xdr:colOff>
      <xdr:row>72</xdr:row>
      <xdr:rowOff>175175</xdr:rowOff>
    </xdr:to>
    <xdr:sp macro="" textlink="">
      <xdr:nvSpPr>
        <xdr:cNvPr id="187" name="Abgerundetes Rechteck 186">
          <a:extLst>
            <a:ext uri="{FF2B5EF4-FFF2-40B4-BE49-F238E27FC236}">
              <a16:creationId xmlns:a16="http://schemas.microsoft.com/office/drawing/2014/main" id="{00000000-0008-0000-0100-0000BB000000}"/>
            </a:ext>
          </a:extLst>
        </xdr:cNvPr>
        <xdr:cNvSpPr/>
      </xdr:nvSpPr>
      <xdr:spPr>
        <a:xfrm>
          <a:off x="667846" y="12995604"/>
          <a:ext cx="3383016" cy="635002"/>
        </a:xfrm>
        <a:prstGeom prst="roundRect">
          <a:avLst>
            <a:gd name="adj" fmla="val 26667"/>
          </a:avLst>
        </a:prstGeom>
        <a:solidFill>
          <a:schemeClr val="accent1">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den Anteil der regionalen Beschäftigen der entsprechenden Partei an. Als regional Beschäftigte gilt ein Angestellter mit Hauptwohnsitz in der Region. </a:t>
          </a:r>
          <a:endParaRPr lang="de-AT" sz="900"/>
        </a:p>
      </xdr:txBody>
    </xdr:sp>
    <xdr:clientData/>
  </xdr:twoCellAnchor>
  <xdr:twoCellAnchor>
    <xdr:from>
      <xdr:col>1</xdr:col>
      <xdr:colOff>3536293</xdr:colOff>
      <xdr:row>71</xdr:row>
      <xdr:rowOff>43793</xdr:rowOff>
    </xdr:from>
    <xdr:to>
      <xdr:col>1</xdr:col>
      <xdr:colOff>3831897</xdr:colOff>
      <xdr:row>71</xdr:row>
      <xdr:rowOff>43795</xdr:rowOff>
    </xdr:to>
    <xdr:cxnSp macro="">
      <xdr:nvCxnSpPr>
        <xdr:cNvPr id="189" name="Gerade Verbindung mit Pfeil 188">
          <a:extLst>
            <a:ext uri="{FF2B5EF4-FFF2-40B4-BE49-F238E27FC236}">
              <a16:creationId xmlns:a16="http://schemas.microsoft.com/office/drawing/2014/main" id="{00000000-0008-0000-0100-0000BD000000}"/>
            </a:ext>
          </a:extLst>
        </xdr:cNvPr>
        <xdr:cNvCxnSpPr>
          <a:stCxn id="187" idx="3"/>
        </xdr:cNvCxnSpPr>
      </xdr:nvCxnSpPr>
      <xdr:spPr>
        <a:xfrm flipV="1">
          <a:off x="4050862" y="13313103"/>
          <a:ext cx="295604" cy="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3537717</xdr:colOff>
      <xdr:row>90</xdr:row>
      <xdr:rowOff>95250</xdr:rowOff>
    </xdr:from>
    <xdr:to>
      <xdr:col>1</xdr:col>
      <xdr:colOff>3800475</xdr:colOff>
      <xdr:row>91</xdr:row>
      <xdr:rowOff>40946</xdr:rowOff>
    </xdr:to>
    <xdr:cxnSp macro="">
      <xdr:nvCxnSpPr>
        <xdr:cNvPr id="194" name="Gerade Verbindung mit Pfeil 193">
          <a:extLst>
            <a:ext uri="{FF2B5EF4-FFF2-40B4-BE49-F238E27FC236}">
              <a16:creationId xmlns:a16="http://schemas.microsoft.com/office/drawing/2014/main" id="{00000000-0008-0000-0100-0000C2000000}"/>
            </a:ext>
          </a:extLst>
        </xdr:cNvPr>
        <xdr:cNvCxnSpPr>
          <a:stCxn id="99" idx="3"/>
        </xdr:cNvCxnSpPr>
      </xdr:nvCxnSpPr>
      <xdr:spPr>
        <a:xfrm flipV="1">
          <a:off x="4052067" y="17278350"/>
          <a:ext cx="262758" cy="1361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160602</xdr:colOff>
      <xdr:row>93</xdr:row>
      <xdr:rowOff>153276</xdr:rowOff>
    </xdr:from>
    <xdr:to>
      <xdr:col>1</xdr:col>
      <xdr:colOff>3543618</xdr:colOff>
      <xdr:row>97</xdr:row>
      <xdr:rowOff>43795</xdr:rowOff>
    </xdr:to>
    <xdr:sp macro="" textlink="">
      <xdr:nvSpPr>
        <xdr:cNvPr id="199" name="Abgerundetes Rechteck 198">
          <a:extLst>
            <a:ext uri="{FF2B5EF4-FFF2-40B4-BE49-F238E27FC236}">
              <a16:creationId xmlns:a16="http://schemas.microsoft.com/office/drawing/2014/main" id="{00000000-0008-0000-0100-0000C7000000}"/>
            </a:ext>
          </a:extLst>
        </xdr:cNvPr>
        <xdr:cNvSpPr/>
      </xdr:nvSpPr>
      <xdr:spPr>
        <a:xfrm>
          <a:off x="673487" y="17950372"/>
          <a:ext cx="3383016" cy="637865"/>
        </a:xfrm>
        <a:prstGeom prst="roundRect">
          <a:avLst>
            <a:gd name="adj" fmla="val 26667"/>
          </a:avLst>
        </a:prstGeom>
        <a:solidFill>
          <a:schemeClr val="accent6">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den Anteil der regionalen Beschäftigen der entsprechenden Partei an. Als regional Beschäftigte gilt ein Angestellter mit Hauptwohnsitz in der Region. </a:t>
          </a:r>
          <a:endParaRPr lang="de-AT" sz="900"/>
        </a:p>
      </xdr:txBody>
    </xdr:sp>
    <xdr:clientData/>
  </xdr:twoCellAnchor>
  <xdr:twoCellAnchor>
    <xdr:from>
      <xdr:col>1</xdr:col>
      <xdr:colOff>3543618</xdr:colOff>
      <xdr:row>94</xdr:row>
      <xdr:rowOff>65943</xdr:rowOff>
    </xdr:from>
    <xdr:to>
      <xdr:col>1</xdr:col>
      <xdr:colOff>3802673</xdr:colOff>
      <xdr:row>95</xdr:row>
      <xdr:rowOff>39921</xdr:rowOff>
    </xdr:to>
    <xdr:cxnSp macro="">
      <xdr:nvCxnSpPr>
        <xdr:cNvPr id="201" name="Gerade Verbindung mit Pfeil 200">
          <a:extLst>
            <a:ext uri="{FF2B5EF4-FFF2-40B4-BE49-F238E27FC236}">
              <a16:creationId xmlns:a16="http://schemas.microsoft.com/office/drawing/2014/main" id="{00000000-0008-0000-0100-0000C9000000}"/>
            </a:ext>
          </a:extLst>
        </xdr:cNvPr>
        <xdr:cNvCxnSpPr/>
      </xdr:nvCxnSpPr>
      <xdr:spPr>
        <a:xfrm flipV="1">
          <a:off x="4056503" y="18046212"/>
          <a:ext cx="259055" cy="1571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193532</xdr:colOff>
      <xdr:row>97</xdr:row>
      <xdr:rowOff>123968</xdr:rowOff>
    </xdr:from>
    <xdr:to>
      <xdr:col>1</xdr:col>
      <xdr:colOff>3554651</xdr:colOff>
      <xdr:row>100</xdr:row>
      <xdr:rowOff>58278</xdr:rowOff>
    </xdr:to>
    <xdr:sp macro="" textlink="">
      <xdr:nvSpPr>
        <xdr:cNvPr id="202" name="Abgerundetes Rechteck 201">
          <a:extLst>
            <a:ext uri="{FF2B5EF4-FFF2-40B4-BE49-F238E27FC236}">
              <a16:creationId xmlns:a16="http://schemas.microsoft.com/office/drawing/2014/main" id="{00000000-0008-0000-0100-0000CA000000}"/>
            </a:ext>
          </a:extLst>
        </xdr:cNvPr>
        <xdr:cNvSpPr/>
      </xdr:nvSpPr>
      <xdr:spPr>
        <a:xfrm>
          <a:off x="706417" y="18668410"/>
          <a:ext cx="3361119" cy="505810"/>
        </a:xfrm>
        <a:prstGeom prst="roundRect">
          <a:avLst>
            <a:gd name="adj" fmla="val 26667"/>
          </a:avLst>
        </a:prstGeom>
        <a:solidFill>
          <a:schemeClr val="accent6">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den Arbeistaufwand in Stunden der entsprechenden Partei pro MW an .</a:t>
          </a:r>
          <a:endParaRPr lang="de-AT" sz="900"/>
        </a:p>
      </xdr:txBody>
    </xdr:sp>
    <xdr:clientData/>
  </xdr:twoCellAnchor>
  <xdr:twoCellAnchor>
    <xdr:from>
      <xdr:col>1</xdr:col>
      <xdr:colOff>3554651</xdr:colOff>
      <xdr:row>98</xdr:row>
      <xdr:rowOff>80596</xdr:rowOff>
    </xdr:from>
    <xdr:to>
      <xdr:col>1</xdr:col>
      <xdr:colOff>3839308</xdr:colOff>
      <xdr:row>98</xdr:row>
      <xdr:rowOff>186373</xdr:rowOff>
    </xdr:to>
    <xdr:cxnSp macro="">
      <xdr:nvCxnSpPr>
        <xdr:cNvPr id="204" name="Gerade Verbindung mit Pfeil 203">
          <a:extLst>
            <a:ext uri="{FF2B5EF4-FFF2-40B4-BE49-F238E27FC236}">
              <a16:creationId xmlns:a16="http://schemas.microsoft.com/office/drawing/2014/main" id="{00000000-0008-0000-0100-0000CC000000}"/>
            </a:ext>
          </a:extLst>
        </xdr:cNvPr>
        <xdr:cNvCxnSpPr>
          <a:stCxn id="202" idx="3"/>
        </xdr:cNvCxnSpPr>
      </xdr:nvCxnSpPr>
      <xdr:spPr>
        <a:xfrm flipV="1">
          <a:off x="4067536" y="18815538"/>
          <a:ext cx="284657" cy="1057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186120</xdr:colOff>
      <xdr:row>23</xdr:row>
      <xdr:rowOff>21896</xdr:rowOff>
    </xdr:from>
    <xdr:to>
      <xdr:col>9</xdr:col>
      <xdr:colOff>1675085</xdr:colOff>
      <xdr:row>29</xdr:row>
      <xdr:rowOff>133350</xdr:rowOff>
    </xdr:to>
    <xdr:sp macro="" textlink="">
      <xdr:nvSpPr>
        <xdr:cNvPr id="206" name="Abgerundetes Rechteck 205">
          <a:extLst>
            <a:ext uri="{FF2B5EF4-FFF2-40B4-BE49-F238E27FC236}">
              <a16:creationId xmlns:a16="http://schemas.microsoft.com/office/drawing/2014/main" id="{00000000-0008-0000-0100-0000CE000000}"/>
            </a:ext>
          </a:extLst>
        </xdr:cNvPr>
        <xdr:cNvSpPr/>
      </xdr:nvSpPr>
      <xdr:spPr>
        <a:xfrm>
          <a:off x="17626395" y="4451021"/>
          <a:ext cx="1488965" cy="1254454"/>
        </a:xfrm>
        <a:prstGeom prst="roundRect">
          <a:avLst>
            <a:gd name="adj" fmla="val 26667"/>
          </a:avLst>
        </a:prstGeom>
        <a:solidFill>
          <a:schemeClr val="accent4">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Wertschöpfungsmultiplikator durch öffentliche Investitionen:</a:t>
          </a:r>
          <a:r>
            <a:rPr lang="de-AT" sz="900" baseline="0"/>
            <a:t> WIFO 2016; kurzfristiger Effekt:1,5</a:t>
          </a:r>
        </a:p>
        <a:p>
          <a:pPr algn="l"/>
          <a:r>
            <a:rPr lang="de-AT" sz="900" baseline="0"/>
            <a:t>langfristiger Effekt:2</a:t>
          </a:r>
          <a:endParaRPr lang="de-AT" sz="900"/>
        </a:p>
      </xdr:txBody>
    </xdr:sp>
    <xdr:clientData/>
  </xdr:twoCellAnchor>
  <xdr:twoCellAnchor>
    <xdr:from>
      <xdr:col>9</xdr:col>
      <xdr:colOff>164225</xdr:colOff>
      <xdr:row>52</xdr:row>
      <xdr:rowOff>76638</xdr:rowOff>
    </xdr:from>
    <xdr:to>
      <xdr:col>9</xdr:col>
      <xdr:colOff>1653190</xdr:colOff>
      <xdr:row>58</xdr:row>
      <xdr:rowOff>47625</xdr:rowOff>
    </xdr:to>
    <xdr:sp macro="" textlink="">
      <xdr:nvSpPr>
        <xdr:cNvPr id="207" name="Abgerundetes Rechteck 206">
          <a:extLst>
            <a:ext uri="{FF2B5EF4-FFF2-40B4-BE49-F238E27FC236}">
              <a16:creationId xmlns:a16="http://schemas.microsoft.com/office/drawing/2014/main" id="{00000000-0008-0000-0100-0000CF000000}"/>
            </a:ext>
          </a:extLst>
        </xdr:cNvPr>
        <xdr:cNvSpPr/>
      </xdr:nvSpPr>
      <xdr:spPr>
        <a:xfrm>
          <a:off x="17059194" y="10018357"/>
          <a:ext cx="1488965" cy="1113987"/>
        </a:xfrm>
        <a:prstGeom prst="roundRect">
          <a:avLst>
            <a:gd name="adj" fmla="val 26667"/>
          </a:avLst>
        </a:prstGeom>
        <a:solidFill>
          <a:schemeClr val="accent2">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Wertschöpfungsmultiplikator durch öffentliche Investitionen: WIFO 2016; kurzfristiger Effekt:1,5</a:t>
          </a:r>
        </a:p>
        <a:p>
          <a:pPr algn="l"/>
          <a:r>
            <a:rPr lang="de-AT" sz="900"/>
            <a:t>langfristiger Effekt:2</a:t>
          </a:r>
        </a:p>
      </xdr:txBody>
    </xdr:sp>
    <xdr:clientData/>
  </xdr:twoCellAnchor>
  <xdr:twoCellAnchor>
    <xdr:from>
      <xdr:col>9</xdr:col>
      <xdr:colOff>198985</xdr:colOff>
      <xdr:row>77</xdr:row>
      <xdr:rowOff>43794</xdr:rowOff>
    </xdr:from>
    <xdr:to>
      <xdr:col>9</xdr:col>
      <xdr:colOff>1687950</xdr:colOff>
      <xdr:row>83</xdr:row>
      <xdr:rowOff>47625</xdr:rowOff>
    </xdr:to>
    <xdr:sp macro="" textlink="">
      <xdr:nvSpPr>
        <xdr:cNvPr id="208" name="Abgerundetes Rechteck 207">
          <a:extLst>
            <a:ext uri="{FF2B5EF4-FFF2-40B4-BE49-F238E27FC236}">
              <a16:creationId xmlns:a16="http://schemas.microsoft.com/office/drawing/2014/main" id="{00000000-0008-0000-0100-0000D0000000}"/>
            </a:ext>
          </a:extLst>
        </xdr:cNvPr>
        <xdr:cNvSpPr/>
      </xdr:nvSpPr>
      <xdr:spPr>
        <a:xfrm>
          <a:off x="17093954" y="14748013"/>
          <a:ext cx="1488965" cy="1146831"/>
        </a:xfrm>
        <a:prstGeom prst="roundRect">
          <a:avLst>
            <a:gd name="adj" fmla="val 26667"/>
          </a:avLst>
        </a:prstGeom>
        <a:solidFill>
          <a:schemeClr val="accent1">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Wertschöpfungsmultiplikator durch öffentliche Investitionen: WIFO 2016; kurzfristiger Effekt:1,5</a:t>
          </a:r>
        </a:p>
        <a:p>
          <a:pPr algn="l"/>
          <a:r>
            <a:rPr lang="de-AT" sz="900"/>
            <a:t>langfristiger Effekt:2</a:t>
          </a:r>
        </a:p>
      </xdr:txBody>
    </xdr:sp>
    <xdr:clientData/>
  </xdr:twoCellAnchor>
  <xdr:twoCellAnchor>
    <xdr:from>
      <xdr:col>5</xdr:col>
      <xdr:colOff>251811</xdr:colOff>
      <xdr:row>97</xdr:row>
      <xdr:rowOff>10948</xdr:rowOff>
    </xdr:from>
    <xdr:to>
      <xdr:col>6</xdr:col>
      <xdr:colOff>974396</xdr:colOff>
      <xdr:row>103</xdr:row>
      <xdr:rowOff>11906</xdr:rowOff>
    </xdr:to>
    <xdr:sp macro="" textlink="">
      <xdr:nvSpPr>
        <xdr:cNvPr id="209" name="Abgerundetes Rechteck 208">
          <a:extLst>
            <a:ext uri="{FF2B5EF4-FFF2-40B4-BE49-F238E27FC236}">
              <a16:creationId xmlns:a16="http://schemas.microsoft.com/office/drawing/2014/main" id="{00000000-0008-0000-0100-0000D1000000}"/>
            </a:ext>
          </a:extLst>
        </xdr:cNvPr>
        <xdr:cNvSpPr/>
      </xdr:nvSpPr>
      <xdr:spPr>
        <a:xfrm>
          <a:off x="12920061" y="18501354"/>
          <a:ext cx="1484585" cy="1143958"/>
        </a:xfrm>
        <a:prstGeom prst="roundRect">
          <a:avLst>
            <a:gd name="adj" fmla="val 26667"/>
          </a:avLst>
        </a:prstGeom>
        <a:solidFill>
          <a:schemeClr val="accent6">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Wertschöpfungsmultiplikator durch öffentliche Investitionen: WIFO 2016; kurzfristiger Effekt:1,5</a:t>
          </a:r>
        </a:p>
        <a:p>
          <a:pPr algn="l"/>
          <a:r>
            <a:rPr lang="de-AT" sz="900"/>
            <a:t>langfristiger Effekt:2</a:t>
          </a:r>
        </a:p>
      </xdr:txBody>
    </xdr:sp>
    <xdr:clientData/>
  </xdr:twoCellAnchor>
  <xdr:twoCellAnchor>
    <xdr:from>
      <xdr:col>1</xdr:col>
      <xdr:colOff>153275</xdr:colOff>
      <xdr:row>105</xdr:row>
      <xdr:rowOff>32843</xdr:rowOff>
    </xdr:from>
    <xdr:to>
      <xdr:col>1</xdr:col>
      <xdr:colOff>3536291</xdr:colOff>
      <xdr:row>109</xdr:row>
      <xdr:rowOff>120497</xdr:rowOff>
    </xdr:to>
    <xdr:sp macro="" textlink="">
      <xdr:nvSpPr>
        <xdr:cNvPr id="211" name="Abgerundetes Rechteck 210">
          <a:extLst>
            <a:ext uri="{FF2B5EF4-FFF2-40B4-BE49-F238E27FC236}">
              <a16:creationId xmlns:a16="http://schemas.microsoft.com/office/drawing/2014/main" id="{00000000-0008-0000-0100-0000D3000000}"/>
            </a:ext>
          </a:extLst>
        </xdr:cNvPr>
        <xdr:cNvSpPr/>
      </xdr:nvSpPr>
      <xdr:spPr>
        <a:xfrm>
          <a:off x="669691" y="19937798"/>
          <a:ext cx="3383016" cy="822112"/>
        </a:xfrm>
        <a:prstGeom prst="roundRect">
          <a:avLst>
            <a:gd name="adj" fmla="val 26667"/>
          </a:avLst>
        </a:prstGeom>
        <a:solidFill>
          <a:schemeClr val="bg1">
            <a:lumMod val="85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Parameter dienen dazu den momentanen Stromverbrauch, die momentane Stromproduktion von erneuerbarer Energie beziehungsweise den fossilen Energieträger der Region anzugeben. </a:t>
          </a:r>
          <a:endParaRPr lang="de-AT" sz="900"/>
        </a:p>
      </xdr:txBody>
    </xdr:sp>
    <xdr:clientData/>
  </xdr:twoCellAnchor>
  <xdr:twoCellAnchor>
    <xdr:from>
      <xdr:col>1</xdr:col>
      <xdr:colOff>3536291</xdr:colOff>
      <xdr:row>106</xdr:row>
      <xdr:rowOff>175175</xdr:rowOff>
    </xdr:from>
    <xdr:to>
      <xdr:col>1</xdr:col>
      <xdr:colOff>3842845</xdr:colOff>
      <xdr:row>107</xdr:row>
      <xdr:rowOff>76670</xdr:rowOff>
    </xdr:to>
    <xdr:cxnSp macro="">
      <xdr:nvCxnSpPr>
        <xdr:cNvPr id="213" name="Gerade Verbindung mit Pfeil 212">
          <a:extLst>
            <a:ext uri="{FF2B5EF4-FFF2-40B4-BE49-F238E27FC236}">
              <a16:creationId xmlns:a16="http://schemas.microsoft.com/office/drawing/2014/main" id="{00000000-0008-0000-0100-0000D5000000}"/>
            </a:ext>
          </a:extLst>
        </xdr:cNvPr>
        <xdr:cNvCxnSpPr>
          <a:stCxn id="211" idx="3"/>
        </xdr:cNvCxnSpPr>
      </xdr:nvCxnSpPr>
      <xdr:spPr>
        <a:xfrm flipV="1">
          <a:off x="4052707" y="20263744"/>
          <a:ext cx="306554" cy="851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147011</xdr:colOff>
      <xdr:row>111</xdr:row>
      <xdr:rowOff>92796</xdr:rowOff>
    </xdr:from>
    <xdr:to>
      <xdr:col>1</xdr:col>
      <xdr:colOff>3530027</xdr:colOff>
      <xdr:row>115</xdr:row>
      <xdr:rowOff>3787</xdr:rowOff>
    </xdr:to>
    <xdr:sp macro="" textlink="">
      <xdr:nvSpPr>
        <xdr:cNvPr id="216" name="Abgerundetes Rechteck 215">
          <a:extLst>
            <a:ext uri="{FF2B5EF4-FFF2-40B4-BE49-F238E27FC236}">
              <a16:creationId xmlns:a16="http://schemas.microsoft.com/office/drawing/2014/main" id="{00000000-0008-0000-0100-0000D8000000}"/>
            </a:ext>
          </a:extLst>
        </xdr:cNvPr>
        <xdr:cNvSpPr/>
      </xdr:nvSpPr>
      <xdr:spPr>
        <a:xfrm>
          <a:off x="663427" y="21099438"/>
          <a:ext cx="3383016" cy="656924"/>
        </a:xfrm>
        <a:prstGeom prst="roundRect">
          <a:avLst>
            <a:gd name="adj" fmla="val 26667"/>
          </a:avLst>
        </a:prstGeom>
        <a:solidFill>
          <a:schemeClr val="bg1">
            <a:lumMod val="85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Faktor</a:t>
          </a:r>
          <a:r>
            <a:rPr lang="de-AT" sz="900" baseline="0"/>
            <a:t> wie stark sich der Stromverbauch beziehungsweise die Stromproduktion durch fossiele Energieträger  in Zukunft entwicklen wird.</a:t>
          </a:r>
          <a:endParaRPr lang="de-AT" sz="900"/>
        </a:p>
      </xdr:txBody>
    </xdr:sp>
    <xdr:clientData/>
  </xdr:twoCellAnchor>
  <xdr:twoCellAnchor>
    <xdr:from>
      <xdr:col>1</xdr:col>
      <xdr:colOff>3530027</xdr:colOff>
      <xdr:row>112</xdr:row>
      <xdr:rowOff>158486</xdr:rowOff>
    </xdr:from>
    <xdr:to>
      <xdr:col>1</xdr:col>
      <xdr:colOff>3825631</xdr:colOff>
      <xdr:row>113</xdr:row>
      <xdr:rowOff>57817</xdr:rowOff>
    </xdr:to>
    <xdr:cxnSp macro="">
      <xdr:nvCxnSpPr>
        <xdr:cNvPr id="218" name="Gerade Verbindung mit Pfeil 217">
          <a:extLst>
            <a:ext uri="{FF2B5EF4-FFF2-40B4-BE49-F238E27FC236}">
              <a16:creationId xmlns:a16="http://schemas.microsoft.com/office/drawing/2014/main" id="{00000000-0008-0000-0100-0000DA000000}"/>
            </a:ext>
          </a:extLst>
        </xdr:cNvPr>
        <xdr:cNvCxnSpPr>
          <a:stCxn id="216" idx="3"/>
        </xdr:cNvCxnSpPr>
      </xdr:nvCxnSpPr>
      <xdr:spPr>
        <a:xfrm flipV="1">
          <a:off x="4046443" y="21348742"/>
          <a:ext cx="295604" cy="829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172856</xdr:colOff>
      <xdr:row>116</xdr:row>
      <xdr:rowOff>29119</xdr:rowOff>
    </xdr:from>
    <xdr:to>
      <xdr:col>1</xdr:col>
      <xdr:colOff>3555872</xdr:colOff>
      <xdr:row>121</xdr:row>
      <xdr:rowOff>34427</xdr:rowOff>
    </xdr:to>
    <xdr:sp macro="" textlink="">
      <xdr:nvSpPr>
        <xdr:cNvPr id="223" name="Abgerundetes Rechteck 222">
          <a:extLst>
            <a:ext uri="{FF2B5EF4-FFF2-40B4-BE49-F238E27FC236}">
              <a16:creationId xmlns:a16="http://schemas.microsoft.com/office/drawing/2014/main" id="{00000000-0008-0000-0100-0000DF000000}"/>
            </a:ext>
          </a:extLst>
        </xdr:cNvPr>
        <xdr:cNvSpPr/>
      </xdr:nvSpPr>
      <xdr:spPr>
        <a:xfrm>
          <a:off x="689272" y="21971047"/>
          <a:ext cx="3383016" cy="952070"/>
        </a:xfrm>
        <a:prstGeom prst="roundRect">
          <a:avLst>
            <a:gd name="adj" fmla="val 26667"/>
          </a:avLst>
        </a:prstGeom>
        <a:solidFill>
          <a:schemeClr val="bg1">
            <a:lumMod val="85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de-AT" sz="900"/>
            <a:t>Diese Paramter geben an, wie viel MWh</a:t>
          </a:r>
          <a:r>
            <a:rPr lang="de-AT" sz="900" baseline="0"/>
            <a:t> die jeweiilige Technologie pro installierte kw-Peak (bei PV) oder pro MW (bei allen anderen) pro Jahr produzieren kann. </a:t>
          </a:r>
          <a:r>
            <a:rPr lang="de-AT" sz="900" baseline="0">
              <a:solidFill>
                <a:schemeClr val="dk1"/>
              </a:solidFill>
              <a:effectLst/>
              <a:latin typeface="+mn-lt"/>
              <a:ea typeface="+mn-ea"/>
              <a:cs typeface="+mn-cs"/>
            </a:rPr>
            <a:t>CAVE: Falls Ihre Biomasseanlage auschließlich Wärme produziert, so setzen Sie den enstrepchenden Paramater gleich null!</a:t>
          </a:r>
          <a:endParaRPr lang="en-GB" sz="900">
            <a:effectLst/>
          </a:endParaRPr>
        </a:p>
        <a:p>
          <a:pPr algn="l"/>
          <a:endParaRPr lang="de-AT" sz="900"/>
        </a:p>
      </xdr:txBody>
    </xdr:sp>
    <xdr:clientData/>
  </xdr:twoCellAnchor>
  <xdr:twoCellAnchor>
    <xdr:from>
      <xdr:col>1</xdr:col>
      <xdr:colOff>3555872</xdr:colOff>
      <xdr:row>117</xdr:row>
      <xdr:rowOff>148184</xdr:rowOff>
    </xdr:from>
    <xdr:to>
      <xdr:col>1</xdr:col>
      <xdr:colOff>3828074</xdr:colOff>
      <xdr:row>118</xdr:row>
      <xdr:rowOff>126449</xdr:rowOff>
    </xdr:to>
    <xdr:cxnSp macro="">
      <xdr:nvCxnSpPr>
        <xdr:cNvPr id="225" name="Gerade Verbindung mit Pfeil 224">
          <a:extLst>
            <a:ext uri="{FF2B5EF4-FFF2-40B4-BE49-F238E27FC236}">
              <a16:creationId xmlns:a16="http://schemas.microsoft.com/office/drawing/2014/main" id="{00000000-0008-0000-0100-0000E1000000}"/>
            </a:ext>
          </a:extLst>
        </xdr:cNvPr>
        <xdr:cNvCxnSpPr>
          <a:stCxn id="223" idx="3"/>
        </xdr:cNvCxnSpPr>
      </xdr:nvCxnSpPr>
      <xdr:spPr>
        <a:xfrm flipV="1">
          <a:off x="4072288" y="22279464"/>
          <a:ext cx="272202" cy="1676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128770</xdr:colOff>
      <xdr:row>125</xdr:row>
      <xdr:rowOff>19325</xdr:rowOff>
    </xdr:from>
    <xdr:to>
      <xdr:col>1</xdr:col>
      <xdr:colOff>3511786</xdr:colOff>
      <xdr:row>128</xdr:row>
      <xdr:rowOff>86890</xdr:rowOff>
    </xdr:to>
    <xdr:sp macro="" textlink="">
      <xdr:nvSpPr>
        <xdr:cNvPr id="229" name="Abgerundetes Rechteck 228">
          <a:extLst>
            <a:ext uri="{FF2B5EF4-FFF2-40B4-BE49-F238E27FC236}">
              <a16:creationId xmlns:a16="http://schemas.microsoft.com/office/drawing/2014/main" id="{00000000-0008-0000-0100-0000E5000000}"/>
            </a:ext>
          </a:extLst>
        </xdr:cNvPr>
        <xdr:cNvSpPr/>
      </xdr:nvSpPr>
      <xdr:spPr>
        <a:xfrm>
          <a:off x="639038" y="24013254"/>
          <a:ext cx="3383016" cy="645868"/>
        </a:xfrm>
        <a:prstGeom prst="roundRect">
          <a:avLst>
            <a:gd name="adj" fmla="val 26667"/>
          </a:avLst>
        </a:prstGeom>
        <a:solidFill>
          <a:schemeClr val="tx2">
            <a:lumMod val="20000"/>
            <a:lumOff val="8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de-AT" sz="900"/>
            <a:t>Diese</a:t>
          </a:r>
          <a:r>
            <a:rPr lang="de-AT" sz="900" baseline="0"/>
            <a:t> Paramter zeigen die durschnittlichen Investitionskosten für eine Technologie in enstrechender Standardgröße an. </a:t>
          </a:r>
        </a:p>
        <a:p>
          <a:pPr algn="l"/>
          <a:r>
            <a:rPr lang="de-AT" sz="900" baseline="0"/>
            <a:t>CAVE: hierbei handelt es sich um Schätzungen für die Kategorie!</a:t>
          </a:r>
          <a:endParaRPr lang="de-AT" sz="900"/>
        </a:p>
      </xdr:txBody>
    </xdr:sp>
    <xdr:clientData/>
  </xdr:twoCellAnchor>
  <xdr:twoCellAnchor>
    <xdr:from>
      <xdr:col>1</xdr:col>
      <xdr:colOff>3511786</xdr:colOff>
      <xdr:row>124</xdr:row>
      <xdr:rowOff>34018</xdr:rowOff>
    </xdr:from>
    <xdr:to>
      <xdr:col>1</xdr:col>
      <xdr:colOff>3821339</xdr:colOff>
      <xdr:row>126</xdr:row>
      <xdr:rowOff>149492</xdr:rowOff>
    </xdr:to>
    <xdr:cxnSp macro="">
      <xdr:nvCxnSpPr>
        <xdr:cNvPr id="231" name="Gerade Verbindung mit Pfeil 230">
          <a:extLst>
            <a:ext uri="{FF2B5EF4-FFF2-40B4-BE49-F238E27FC236}">
              <a16:creationId xmlns:a16="http://schemas.microsoft.com/office/drawing/2014/main" id="{00000000-0008-0000-0100-0000E7000000}"/>
            </a:ext>
          </a:extLst>
        </xdr:cNvPr>
        <xdr:cNvCxnSpPr>
          <a:stCxn id="229" idx="3"/>
        </xdr:cNvCxnSpPr>
      </xdr:nvCxnSpPr>
      <xdr:spPr>
        <a:xfrm flipV="1">
          <a:off x="4022054" y="23835179"/>
          <a:ext cx="309553" cy="5010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3511786</xdr:colOff>
      <xdr:row>126</xdr:row>
      <xdr:rowOff>68036</xdr:rowOff>
    </xdr:from>
    <xdr:to>
      <xdr:col>1</xdr:col>
      <xdr:colOff>3832678</xdr:colOff>
      <xdr:row>126</xdr:row>
      <xdr:rowOff>149492</xdr:rowOff>
    </xdr:to>
    <xdr:cxnSp macro="">
      <xdr:nvCxnSpPr>
        <xdr:cNvPr id="233" name="Gerade Verbindung mit Pfeil 232">
          <a:extLst>
            <a:ext uri="{FF2B5EF4-FFF2-40B4-BE49-F238E27FC236}">
              <a16:creationId xmlns:a16="http://schemas.microsoft.com/office/drawing/2014/main" id="{00000000-0008-0000-0100-0000E9000000}"/>
            </a:ext>
          </a:extLst>
        </xdr:cNvPr>
        <xdr:cNvCxnSpPr>
          <a:stCxn id="229" idx="3"/>
        </xdr:cNvCxnSpPr>
      </xdr:nvCxnSpPr>
      <xdr:spPr>
        <a:xfrm flipV="1">
          <a:off x="4022054" y="24254732"/>
          <a:ext cx="320892" cy="814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3511786</xdr:colOff>
      <xdr:row>126</xdr:row>
      <xdr:rowOff>149492</xdr:rowOff>
    </xdr:from>
    <xdr:to>
      <xdr:col>1</xdr:col>
      <xdr:colOff>3798661</xdr:colOff>
      <xdr:row>129</xdr:row>
      <xdr:rowOff>34018</xdr:rowOff>
    </xdr:to>
    <xdr:cxnSp macro="">
      <xdr:nvCxnSpPr>
        <xdr:cNvPr id="235" name="Gerade Verbindung mit Pfeil 234">
          <a:extLst>
            <a:ext uri="{FF2B5EF4-FFF2-40B4-BE49-F238E27FC236}">
              <a16:creationId xmlns:a16="http://schemas.microsoft.com/office/drawing/2014/main" id="{00000000-0008-0000-0100-0000EB000000}"/>
            </a:ext>
          </a:extLst>
        </xdr:cNvPr>
        <xdr:cNvCxnSpPr>
          <a:stCxn id="229" idx="3"/>
        </xdr:cNvCxnSpPr>
      </xdr:nvCxnSpPr>
      <xdr:spPr>
        <a:xfrm>
          <a:off x="4022054" y="24336188"/>
          <a:ext cx="286875" cy="4628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3511786</xdr:colOff>
      <xdr:row>126</xdr:row>
      <xdr:rowOff>149492</xdr:rowOff>
    </xdr:from>
    <xdr:to>
      <xdr:col>1</xdr:col>
      <xdr:colOff>3844018</xdr:colOff>
      <xdr:row>131</xdr:row>
      <xdr:rowOff>68035</xdr:rowOff>
    </xdr:to>
    <xdr:cxnSp macro="">
      <xdr:nvCxnSpPr>
        <xdr:cNvPr id="238" name="Gerade Verbindung mit Pfeil 237">
          <a:extLst>
            <a:ext uri="{FF2B5EF4-FFF2-40B4-BE49-F238E27FC236}">
              <a16:creationId xmlns:a16="http://schemas.microsoft.com/office/drawing/2014/main" id="{00000000-0008-0000-0100-0000EE000000}"/>
            </a:ext>
          </a:extLst>
        </xdr:cNvPr>
        <xdr:cNvCxnSpPr>
          <a:stCxn id="229" idx="3"/>
        </xdr:cNvCxnSpPr>
      </xdr:nvCxnSpPr>
      <xdr:spPr>
        <a:xfrm>
          <a:off x="4022054" y="24336188"/>
          <a:ext cx="332232" cy="8823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1319892</xdr:colOff>
      <xdr:row>2</xdr:row>
      <xdr:rowOff>81643</xdr:rowOff>
    </xdr:from>
    <xdr:to>
      <xdr:col>1</xdr:col>
      <xdr:colOff>512898</xdr:colOff>
      <xdr:row>6</xdr:row>
      <xdr:rowOff>149679</xdr:rowOff>
    </xdr:to>
    <xdr:pic>
      <xdr:nvPicPr>
        <xdr:cNvPr id="2" name="Picture 4" descr="logo.eps">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a:lum contrast="20000"/>
          <a:extLst>
            <a:ext uri="{28A0092B-C50C-407E-A947-70E740481C1C}">
              <a14:useLocalDpi xmlns:a14="http://schemas.microsoft.com/office/drawing/2010/main" val="0"/>
            </a:ext>
          </a:extLst>
        </a:blip>
        <a:srcRect t="19043" b="19"/>
        <a:stretch/>
      </xdr:blipFill>
      <xdr:spPr>
        <a:xfrm>
          <a:off x="1319892" y="462643"/>
          <a:ext cx="1370149" cy="1333500"/>
        </a:xfrm>
        <a:prstGeom prst="rect">
          <a:avLst/>
        </a:prstGeom>
        <a:effectLst>
          <a:outerShdw blurRad="63500" dist="38100" dir="5400000" algn="t" rotWithShape="0">
            <a:schemeClr val="tx1">
              <a:alpha val="55000"/>
            </a:schemeClr>
          </a:outerShdw>
        </a:effectLst>
      </xdr:spPr>
    </xdr:pic>
    <xdr:clientData/>
  </xdr:twoCellAnchor>
  <xdr:twoCellAnchor editAs="oneCell">
    <xdr:from>
      <xdr:col>5</xdr:col>
      <xdr:colOff>163286</xdr:colOff>
      <xdr:row>2</xdr:row>
      <xdr:rowOff>217715</xdr:rowOff>
    </xdr:from>
    <xdr:to>
      <xdr:col>6</xdr:col>
      <xdr:colOff>925286</xdr:colOff>
      <xdr:row>7</xdr:row>
      <xdr:rowOff>13608</xdr:rowOff>
    </xdr:to>
    <xdr:pic>
      <xdr:nvPicPr>
        <xdr:cNvPr id="3" name="Grafik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5484929" y="598715"/>
          <a:ext cx="1524000" cy="1251857"/>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M35"/>
  <sheetViews>
    <sheetView tabSelected="1" topLeftCell="B1" zoomScaleNormal="100" workbookViewId="0">
      <selection activeCell="H12" sqref="H12"/>
    </sheetView>
  </sheetViews>
  <sheetFormatPr baseColWidth="10" defaultRowHeight="15" x14ac:dyDescent="0.25"/>
  <cols>
    <col min="1" max="1" width="13.85546875" customWidth="1"/>
    <col min="2" max="2" width="14.140625" customWidth="1"/>
    <col min="6" max="6" width="63.28515625" bestFit="1" customWidth="1"/>
    <col min="7" max="7" width="12.28515625" bestFit="1" customWidth="1"/>
    <col min="13" max="13" width="5.85546875" customWidth="1"/>
  </cols>
  <sheetData>
    <row r="2" spans="3:13" x14ac:dyDescent="0.25">
      <c r="C2" s="91"/>
      <c r="D2" s="94"/>
      <c r="E2" s="94"/>
      <c r="F2" s="94"/>
      <c r="G2" s="94"/>
      <c r="H2" s="94"/>
      <c r="I2" s="94"/>
      <c r="J2" s="94"/>
      <c r="K2" s="94"/>
      <c r="L2" s="94"/>
      <c r="M2" s="95"/>
    </row>
    <row r="3" spans="3:13" x14ac:dyDescent="0.25">
      <c r="C3" s="85"/>
      <c r="D3" s="86"/>
      <c r="E3" s="86"/>
      <c r="F3" s="263" t="s">
        <v>201</v>
      </c>
      <c r="G3" s="264"/>
      <c r="H3" s="265"/>
      <c r="I3" s="86"/>
      <c r="J3" s="86"/>
      <c r="K3" s="86"/>
      <c r="L3" s="86"/>
      <c r="M3" s="87"/>
    </row>
    <row r="4" spans="3:13" x14ac:dyDescent="0.25">
      <c r="C4" s="85"/>
      <c r="D4" s="86"/>
      <c r="E4" s="86"/>
      <c r="F4" s="260"/>
      <c r="G4" s="261"/>
      <c r="H4" s="262"/>
      <c r="I4" s="86"/>
      <c r="J4" s="86"/>
      <c r="K4" s="86"/>
      <c r="L4" s="86"/>
      <c r="M4" s="87"/>
    </row>
    <row r="5" spans="3:13" x14ac:dyDescent="0.25">
      <c r="C5" s="85"/>
      <c r="D5" s="86"/>
      <c r="E5" s="86"/>
      <c r="F5" s="266" t="s">
        <v>203</v>
      </c>
      <c r="G5" s="267"/>
      <c r="H5" s="268"/>
      <c r="I5" s="86"/>
      <c r="J5" s="86"/>
      <c r="K5" s="86"/>
      <c r="L5" s="86"/>
      <c r="M5" s="87"/>
    </row>
    <row r="6" spans="3:13" x14ac:dyDescent="0.25">
      <c r="C6" s="85"/>
      <c r="D6" s="86"/>
      <c r="E6" s="86"/>
      <c r="F6" s="269"/>
      <c r="G6" s="270"/>
      <c r="H6" s="271"/>
      <c r="I6" s="86"/>
      <c r="J6" s="86"/>
      <c r="K6" s="86"/>
      <c r="L6" s="86"/>
      <c r="M6" s="87"/>
    </row>
    <row r="7" spans="3:13" x14ac:dyDescent="0.25">
      <c r="C7" s="85"/>
      <c r="D7" s="86"/>
      <c r="E7" s="86"/>
      <c r="F7" s="269"/>
      <c r="G7" s="270"/>
      <c r="H7" s="271"/>
      <c r="I7" s="86"/>
      <c r="J7" s="86"/>
      <c r="K7" s="86"/>
      <c r="L7" s="86"/>
      <c r="M7" s="87"/>
    </row>
    <row r="8" spans="3:13" x14ac:dyDescent="0.25">
      <c r="C8" s="85"/>
      <c r="D8" s="86"/>
      <c r="E8" s="86"/>
      <c r="F8" s="272"/>
      <c r="G8" s="273"/>
      <c r="H8" s="274"/>
      <c r="I8" s="86"/>
      <c r="J8" s="86"/>
      <c r="K8" s="86"/>
      <c r="L8" s="86"/>
      <c r="M8" s="87"/>
    </row>
    <row r="9" spans="3:13" x14ac:dyDescent="0.25">
      <c r="C9" s="85"/>
      <c r="D9" s="86"/>
      <c r="E9" s="86"/>
      <c r="F9" s="96"/>
      <c r="G9" s="97"/>
      <c r="H9" s="98"/>
      <c r="I9" s="86"/>
      <c r="J9" s="86"/>
      <c r="K9" s="86"/>
      <c r="L9" s="86"/>
      <c r="M9" s="87"/>
    </row>
    <row r="10" spans="3:13" ht="31.5" x14ac:dyDescent="0.5">
      <c r="C10" s="85"/>
      <c r="D10" s="86"/>
      <c r="E10" s="86"/>
      <c r="F10" s="257" t="s">
        <v>187</v>
      </c>
      <c r="G10" s="258"/>
      <c r="H10" s="259"/>
      <c r="I10" s="86"/>
      <c r="J10" s="86"/>
      <c r="K10" s="86"/>
      <c r="L10" s="86"/>
      <c r="M10" s="87"/>
    </row>
    <row r="11" spans="3:13" x14ac:dyDescent="0.25">
      <c r="C11" s="85"/>
      <c r="D11" s="86"/>
      <c r="E11" s="86"/>
      <c r="F11" s="260" t="s">
        <v>176</v>
      </c>
      <c r="G11" s="261"/>
      <c r="H11" s="262"/>
      <c r="I11" s="86"/>
      <c r="J11" s="86"/>
      <c r="K11" s="86"/>
      <c r="L11" s="86"/>
      <c r="M11" s="87"/>
    </row>
    <row r="12" spans="3:13" x14ac:dyDescent="0.25">
      <c r="C12" s="85"/>
      <c r="D12" s="86"/>
      <c r="E12" s="86"/>
      <c r="F12" s="8" t="s">
        <v>190</v>
      </c>
      <c r="G12" s="4"/>
      <c r="H12" s="5" t="s">
        <v>207</v>
      </c>
      <c r="I12" s="86"/>
      <c r="J12" s="86"/>
      <c r="K12" s="86"/>
      <c r="L12" s="86"/>
      <c r="M12" s="87"/>
    </row>
    <row r="13" spans="3:13" x14ac:dyDescent="0.25">
      <c r="C13" s="85"/>
      <c r="D13" s="86"/>
      <c r="E13" s="86"/>
      <c r="F13" s="9" t="s">
        <v>191</v>
      </c>
      <c r="G13" s="57"/>
      <c r="H13" s="6" t="s">
        <v>207</v>
      </c>
      <c r="I13" s="86"/>
      <c r="J13" s="86"/>
      <c r="K13" s="86"/>
      <c r="L13" s="86"/>
      <c r="M13" s="87"/>
    </row>
    <row r="14" spans="3:13" x14ac:dyDescent="0.25">
      <c r="C14" s="85"/>
      <c r="D14" s="86"/>
      <c r="E14" s="86"/>
      <c r="F14" s="10" t="s">
        <v>192</v>
      </c>
      <c r="G14" s="3"/>
      <c r="H14" s="7" t="s">
        <v>207</v>
      </c>
      <c r="I14" s="86"/>
      <c r="J14" s="86"/>
      <c r="K14" s="86"/>
      <c r="L14" s="86"/>
      <c r="M14" s="87"/>
    </row>
    <row r="15" spans="3:13" x14ac:dyDescent="0.25">
      <c r="C15" s="85"/>
      <c r="D15" s="86"/>
      <c r="E15" s="86"/>
      <c r="F15" s="15" t="s">
        <v>193</v>
      </c>
      <c r="G15" s="16"/>
      <c r="H15" s="17" t="s">
        <v>207</v>
      </c>
      <c r="I15" s="86"/>
      <c r="J15" s="86"/>
      <c r="K15" s="86"/>
      <c r="L15" s="86"/>
      <c r="M15" s="87"/>
    </row>
    <row r="16" spans="3:13" x14ac:dyDescent="0.25">
      <c r="C16" s="85"/>
      <c r="D16" s="86"/>
      <c r="E16" s="86"/>
      <c r="F16" s="11" t="s">
        <v>194</v>
      </c>
      <c r="G16" s="12"/>
      <c r="H16" s="18" t="s">
        <v>207</v>
      </c>
      <c r="I16" s="86"/>
      <c r="J16" s="86"/>
      <c r="K16" s="86"/>
      <c r="L16" s="86"/>
      <c r="M16" s="87"/>
    </row>
    <row r="17" spans="3:13" x14ac:dyDescent="0.25">
      <c r="C17" s="85"/>
      <c r="D17" s="86"/>
      <c r="E17" s="86"/>
      <c r="F17" s="13" t="s">
        <v>195</v>
      </c>
      <c r="G17" s="14"/>
      <c r="H17" s="19" t="s">
        <v>207</v>
      </c>
      <c r="I17" s="86"/>
      <c r="J17" s="86"/>
      <c r="K17" s="86"/>
      <c r="L17" s="86"/>
      <c r="M17" s="87"/>
    </row>
    <row r="18" spans="3:13" x14ac:dyDescent="0.25">
      <c r="C18" s="85"/>
      <c r="D18" s="86"/>
      <c r="E18" s="86"/>
      <c r="F18" s="24" t="s">
        <v>196</v>
      </c>
      <c r="G18" s="22"/>
      <c r="H18" s="23" t="s">
        <v>207</v>
      </c>
      <c r="I18" s="86"/>
      <c r="J18" s="86"/>
      <c r="K18" s="86"/>
      <c r="L18" s="86"/>
      <c r="M18" s="87"/>
    </row>
    <row r="19" spans="3:13" x14ac:dyDescent="0.25">
      <c r="C19" s="85"/>
      <c r="D19" s="86"/>
      <c r="E19" s="86"/>
      <c r="F19" s="25" t="s">
        <v>197</v>
      </c>
      <c r="G19" s="20"/>
      <c r="H19" s="21" t="s">
        <v>207</v>
      </c>
      <c r="I19" s="86"/>
      <c r="J19" s="86"/>
      <c r="K19" s="86"/>
      <c r="L19" s="86"/>
      <c r="M19" s="87"/>
    </row>
    <row r="20" spans="3:13" x14ac:dyDescent="0.25">
      <c r="C20" s="85"/>
      <c r="D20" s="86"/>
      <c r="E20" s="86"/>
      <c r="F20" s="26" t="s">
        <v>198</v>
      </c>
      <c r="G20" s="27"/>
      <c r="H20" s="28" t="s">
        <v>207</v>
      </c>
      <c r="I20" s="86"/>
      <c r="J20" s="86"/>
      <c r="K20" s="86"/>
      <c r="L20" s="86"/>
      <c r="M20" s="87"/>
    </row>
    <row r="21" spans="3:13" x14ac:dyDescent="0.25">
      <c r="C21" s="85"/>
      <c r="D21" s="86"/>
      <c r="E21" s="86"/>
      <c r="F21" s="30" t="s">
        <v>199</v>
      </c>
      <c r="G21" s="29"/>
      <c r="H21" s="31" t="s">
        <v>207</v>
      </c>
      <c r="I21" s="86"/>
      <c r="J21" s="86"/>
      <c r="K21" s="86"/>
      <c r="L21" s="86"/>
      <c r="M21" s="87"/>
    </row>
    <row r="22" spans="3:13" ht="23.25" x14ac:dyDescent="0.35">
      <c r="C22" s="85"/>
      <c r="D22" s="86"/>
      <c r="E22" s="86"/>
      <c r="F22" s="275" t="s">
        <v>175</v>
      </c>
      <c r="G22" s="276"/>
      <c r="H22" s="277"/>
      <c r="I22" s="86"/>
      <c r="J22" s="86"/>
      <c r="K22" s="86"/>
      <c r="L22" s="86"/>
      <c r="M22" s="87"/>
    </row>
    <row r="23" spans="3:13" ht="31.5" x14ac:dyDescent="0.5">
      <c r="C23" s="85"/>
      <c r="D23" s="86"/>
      <c r="E23" s="86"/>
      <c r="F23" s="257" t="s">
        <v>187</v>
      </c>
      <c r="G23" s="258"/>
      <c r="H23" s="259"/>
      <c r="I23" s="86"/>
      <c r="J23" s="86"/>
      <c r="K23" s="86"/>
      <c r="L23" s="86"/>
      <c r="M23" s="87"/>
    </row>
    <row r="24" spans="3:13" x14ac:dyDescent="0.25">
      <c r="C24" s="85"/>
      <c r="D24" s="86"/>
      <c r="E24" s="86"/>
      <c r="F24" s="260" t="s">
        <v>188</v>
      </c>
      <c r="G24" s="261"/>
      <c r="H24" s="262"/>
      <c r="I24" s="86"/>
      <c r="J24" s="86"/>
      <c r="K24" s="86"/>
      <c r="L24" s="86"/>
      <c r="M24" s="87"/>
    </row>
    <row r="25" spans="3:13" x14ac:dyDescent="0.25">
      <c r="C25" s="85"/>
      <c r="D25" s="86"/>
      <c r="E25" s="86"/>
      <c r="F25" s="8" t="s">
        <v>190</v>
      </c>
      <c r="G25" s="4"/>
      <c r="H25" s="5" t="s">
        <v>0</v>
      </c>
      <c r="I25" s="86"/>
      <c r="J25" s="86"/>
      <c r="K25" s="86"/>
      <c r="L25" s="86"/>
      <c r="M25" s="87"/>
    </row>
    <row r="26" spans="3:13" x14ac:dyDescent="0.25">
      <c r="C26" s="85"/>
      <c r="D26" s="86"/>
      <c r="E26" s="86"/>
      <c r="F26" s="9" t="s">
        <v>191</v>
      </c>
      <c r="G26" s="57"/>
      <c r="H26" s="6" t="s">
        <v>0</v>
      </c>
      <c r="I26" s="86"/>
      <c r="J26" s="86"/>
      <c r="K26" s="86"/>
      <c r="L26" s="86"/>
      <c r="M26" s="87"/>
    </row>
    <row r="27" spans="3:13" x14ac:dyDescent="0.25">
      <c r="C27" s="85"/>
      <c r="D27" s="86"/>
      <c r="E27" s="86"/>
      <c r="F27" s="10" t="s">
        <v>192</v>
      </c>
      <c r="G27" s="3"/>
      <c r="H27" s="7" t="s">
        <v>0</v>
      </c>
      <c r="I27" s="86"/>
      <c r="J27" s="86"/>
      <c r="K27" s="86"/>
      <c r="L27" s="86"/>
      <c r="M27" s="87"/>
    </row>
    <row r="28" spans="3:13" x14ac:dyDescent="0.25">
      <c r="C28" s="85"/>
      <c r="D28" s="86"/>
      <c r="E28" s="86"/>
      <c r="F28" s="15" t="s">
        <v>193</v>
      </c>
      <c r="G28" s="16"/>
      <c r="H28" s="17" t="s">
        <v>0</v>
      </c>
      <c r="I28" s="86"/>
      <c r="J28" s="86"/>
      <c r="K28" s="86"/>
      <c r="L28" s="86"/>
      <c r="M28" s="87"/>
    </row>
    <row r="29" spans="3:13" x14ac:dyDescent="0.25">
      <c r="C29" s="85"/>
      <c r="D29" s="86"/>
      <c r="E29" s="86"/>
      <c r="F29" s="11" t="s">
        <v>194</v>
      </c>
      <c r="G29" s="12"/>
      <c r="H29" s="18" t="s">
        <v>0</v>
      </c>
      <c r="I29" s="86"/>
      <c r="J29" s="86"/>
      <c r="K29" s="86"/>
      <c r="L29" s="86"/>
      <c r="M29" s="87"/>
    </row>
    <row r="30" spans="3:13" x14ac:dyDescent="0.25">
      <c r="C30" s="85"/>
      <c r="D30" s="86"/>
      <c r="E30" s="86"/>
      <c r="F30" s="13" t="s">
        <v>195</v>
      </c>
      <c r="G30" s="14"/>
      <c r="H30" s="19" t="s">
        <v>0</v>
      </c>
      <c r="I30" s="86"/>
      <c r="J30" s="86"/>
      <c r="K30" s="86"/>
      <c r="L30" s="86"/>
      <c r="M30" s="87"/>
    </row>
    <row r="31" spans="3:13" x14ac:dyDescent="0.25">
      <c r="C31" s="85"/>
      <c r="D31" s="86"/>
      <c r="E31" s="86"/>
      <c r="F31" s="24" t="s">
        <v>196</v>
      </c>
      <c r="G31" s="22"/>
      <c r="H31" s="23" t="s">
        <v>0</v>
      </c>
      <c r="I31" s="86"/>
      <c r="J31" s="86"/>
      <c r="K31" s="86"/>
      <c r="L31" s="86"/>
      <c r="M31" s="87"/>
    </row>
    <row r="32" spans="3:13" x14ac:dyDescent="0.25">
      <c r="C32" s="85"/>
      <c r="D32" s="86"/>
      <c r="E32" s="86"/>
      <c r="F32" s="25" t="s">
        <v>197</v>
      </c>
      <c r="G32" s="20"/>
      <c r="H32" s="21" t="s">
        <v>0</v>
      </c>
      <c r="I32" s="86"/>
      <c r="J32" s="86"/>
      <c r="K32" s="86"/>
      <c r="L32" s="86"/>
      <c r="M32" s="87"/>
    </row>
    <row r="33" spans="3:13" x14ac:dyDescent="0.25">
      <c r="C33" s="85"/>
      <c r="D33" s="86"/>
      <c r="E33" s="86"/>
      <c r="F33" s="26" t="s">
        <v>198</v>
      </c>
      <c r="G33" s="27"/>
      <c r="H33" s="28" t="s">
        <v>0</v>
      </c>
      <c r="I33" s="86"/>
      <c r="J33" s="86"/>
      <c r="K33" s="86"/>
      <c r="L33" s="86"/>
      <c r="M33" s="87"/>
    </row>
    <row r="34" spans="3:13" x14ac:dyDescent="0.25">
      <c r="C34" s="85"/>
      <c r="D34" s="86"/>
      <c r="E34" s="86"/>
      <c r="F34" s="30" t="s">
        <v>200</v>
      </c>
      <c r="G34" s="29"/>
      <c r="H34" s="31" t="s">
        <v>0</v>
      </c>
      <c r="I34" s="86"/>
      <c r="J34" s="86"/>
      <c r="K34" s="86"/>
      <c r="L34" s="86"/>
      <c r="M34" s="87"/>
    </row>
    <row r="35" spans="3:13" x14ac:dyDescent="0.25">
      <c r="C35" s="88"/>
      <c r="D35" s="92"/>
      <c r="E35" s="92"/>
      <c r="F35" s="92"/>
      <c r="G35" s="92"/>
      <c r="H35" s="92"/>
      <c r="I35" s="92"/>
      <c r="J35" s="92"/>
      <c r="K35" s="92"/>
      <c r="L35" s="92"/>
      <c r="M35" s="93"/>
    </row>
  </sheetData>
  <mergeCells count="7">
    <mergeCell ref="F23:H23"/>
    <mergeCell ref="F24:H24"/>
    <mergeCell ref="F3:H4"/>
    <mergeCell ref="F5:H8"/>
    <mergeCell ref="F10:H10"/>
    <mergeCell ref="F11:H11"/>
    <mergeCell ref="F22:H22"/>
  </mergeCells>
  <dataValidations count="7">
    <dataValidation type="custom" allowBlank="1" showInputMessage="1" showErrorMessage="1" errorTitle="Ungültige Eingabe " error="Entscheiden Sie sich für eine Variante der Inputeingabe!" sqref="G12 G15 G18:G21" xr:uid="{00000000-0002-0000-0000-000000000000}">
      <formula1>IF(G25="","")</formula1>
    </dataValidation>
    <dataValidation type="custom" allowBlank="1" showInputMessage="1" showErrorMessage="1" errorTitle="Ungültige Eingabe" error="Entscheiden Sie sich für eine Variante der Inputeingabe!_x000a_" sqref="G25" xr:uid="{00000000-0002-0000-0000-000001000000}">
      <formula1>IF(G12="","")</formula1>
    </dataValidation>
    <dataValidation type="custom" allowBlank="1" showInputMessage="1" showErrorMessage="1" errorTitle="Ungültige Eingabe" error="Entscheiden Sie sich für eine Variante der Inputeingabe!" sqref="G26" xr:uid="{00000000-0002-0000-0000-000002000000}">
      <formula1>IF(G13="","")</formula1>
    </dataValidation>
    <dataValidation type="custom" allowBlank="1" showInputMessage="1" showErrorMessage="1" errorTitle="Ungültige Eingabe " error="Entscheiden Sie sich für eine Variante der Inputeingabe!" sqref="G27:G34" xr:uid="{00000000-0002-0000-0000-000003000000}">
      <formula1>IF(G14="","")</formula1>
    </dataValidation>
    <dataValidation type="custom" allowBlank="1" showInputMessage="1" showErrorMessage="1" errorTitle="Ungültige Eingabe" error="Entscheiden Sie sich für eine Variante der Inputeingabe!" sqref="G13:G14" xr:uid="{00000000-0002-0000-0000-000007000000}">
      <formula1>IF(G26="","")</formula1>
    </dataValidation>
    <dataValidation type="custom" allowBlank="1" showInputMessage="1" showErrorMessage="1" errorTitle="Ungültige Eingabe " error="Entscheiden Sie sich für eine Variante der Inputeingabe!" sqref="G16" xr:uid="{00000000-0002-0000-0000-000009000000}">
      <formula1>"WENN(G29="""";"""")"</formula1>
    </dataValidation>
    <dataValidation type="custom" allowBlank="1" showInputMessage="1" showErrorMessage="1" errorTitle="Ungültige Eingabe " error="Entscheiden Sie sich für eine Variante der Inputeingabe!" sqref="G17" xr:uid="{00000000-0002-0000-0000-00000A000000}">
      <formula1>"WENN(G30="""";"""")"</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212"/>
  <sheetViews>
    <sheetView topLeftCell="B1" zoomScale="91" zoomScaleNormal="91" workbookViewId="0">
      <selection activeCell="D117" sqref="D117"/>
    </sheetView>
  </sheetViews>
  <sheetFormatPr baseColWidth="10" defaultRowHeight="15" x14ac:dyDescent="0.25"/>
  <cols>
    <col min="1" max="1" width="7.7109375" customWidth="1"/>
    <col min="2" max="2" width="58.5703125" customWidth="1"/>
    <col min="3" max="3" width="93.140625" bestFit="1" customWidth="1"/>
    <col min="4" max="4" width="12.7109375" customWidth="1"/>
    <col min="5" max="5" width="26.140625" customWidth="1"/>
    <col min="7" max="7" width="21.5703125" customWidth="1"/>
    <col min="9" max="9" width="18.85546875" customWidth="1"/>
    <col min="10" max="10" width="27.7109375" customWidth="1"/>
  </cols>
  <sheetData>
    <row r="2" spans="2:13" x14ac:dyDescent="0.25">
      <c r="B2" s="359"/>
      <c r="C2" s="364" t="s">
        <v>113</v>
      </c>
      <c r="D2" s="365"/>
      <c r="E2" s="365"/>
      <c r="F2" s="365"/>
      <c r="G2" s="365"/>
      <c r="H2" s="365"/>
      <c r="I2" s="366"/>
      <c r="J2" s="89"/>
    </row>
    <row r="3" spans="2:13" ht="18.75" customHeight="1" x14ac:dyDescent="0.25">
      <c r="B3" s="360"/>
      <c r="C3" s="367"/>
      <c r="D3" s="368"/>
      <c r="E3" s="368"/>
      <c r="F3" s="368"/>
      <c r="G3" s="368"/>
      <c r="H3" s="368"/>
      <c r="I3" s="369"/>
      <c r="J3" s="90"/>
    </row>
    <row r="4" spans="2:13" x14ac:dyDescent="0.25">
      <c r="B4" s="360"/>
      <c r="C4" s="85"/>
      <c r="D4" s="86"/>
      <c r="E4" s="86"/>
      <c r="F4" s="86"/>
      <c r="G4" s="86"/>
      <c r="H4" s="86"/>
      <c r="I4" s="87"/>
      <c r="J4" s="90"/>
    </row>
    <row r="5" spans="2:13" x14ac:dyDescent="0.25">
      <c r="B5" s="360"/>
      <c r="C5" s="74" t="s">
        <v>127</v>
      </c>
      <c r="D5" s="56" t="s">
        <v>128</v>
      </c>
      <c r="E5" s="86"/>
      <c r="F5" s="86"/>
      <c r="G5" s="86"/>
      <c r="H5" s="86"/>
      <c r="I5" s="87"/>
      <c r="J5" s="90"/>
    </row>
    <row r="6" spans="2:13" x14ac:dyDescent="0.25">
      <c r="B6" s="360"/>
      <c r="C6" s="111" t="s">
        <v>64</v>
      </c>
      <c r="D6" s="112">
        <v>1680</v>
      </c>
      <c r="E6" s="86"/>
      <c r="F6" s="86"/>
      <c r="G6" s="86"/>
      <c r="H6" s="86"/>
      <c r="I6" s="87"/>
      <c r="J6" s="90"/>
    </row>
    <row r="7" spans="2:13" x14ac:dyDescent="0.25">
      <c r="B7" s="360"/>
      <c r="C7" s="85"/>
      <c r="D7" s="86"/>
      <c r="E7" s="86"/>
      <c r="F7" s="86"/>
      <c r="G7" s="86"/>
      <c r="H7" s="86"/>
      <c r="I7" s="87"/>
      <c r="J7" s="90"/>
    </row>
    <row r="8" spans="2:13" x14ac:dyDescent="0.25">
      <c r="B8" s="360"/>
      <c r="C8" s="75" t="s">
        <v>114</v>
      </c>
      <c r="D8" s="286" t="s">
        <v>214</v>
      </c>
      <c r="E8" s="287"/>
      <c r="F8" s="308" t="s">
        <v>116</v>
      </c>
      <c r="G8" s="287"/>
      <c r="H8" s="286" t="s">
        <v>115</v>
      </c>
      <c r="I8" s="287"/>
      <c r="J8" s="90"/>
    </row>
    <row r="9" spans="2:13" x14ac:dyDescent="0.25">
      <c r="B9" s="360"/>
      <c r="C9" s="35" t="s">
        <v>1</v>
      </c>
      <c r="D9" s="34"/>
      <c r="E9" s="33" t="s">
        <v>0</v>
      </c>
      <c r="F9" s="34"/>
      <c r="G9" s="7" t="s">
        <v>0</v>
      </c>
      <c r="H9" s="34"/>
      <c r="I9" s="7" t="s">
        <v>0</v>
      </c>
      <c r="J9" s="90"/>
    </row>
    <row r="10" spans="2:13" x14ac:dyDescent="0.25">
      <c r="B10" s="360"/>
      <c r="C10" s="36" t="s">
        <v>10</v>
      </c>
      <c r="D10" s="309"/>
      <c r="E10" s="310"/>
      <c r="F10" s="309"/>
      <c r="G10" s="310"/>
      <c r="H10" s="309"/>
      <c r="I10" s="310"/>
      <c r="J10" s="90"/>
    </row>
    <row r="11" spans="2:13" x14ac:dyDescent="0.25">
      <c r="B11" s="360"/>
      <c r="C11" s="37" t="s">
        <v>11</v>
      </c>
      <c r="D11" s="311"/>
      <c r="E11" s="312"/>
      <c r="F11" s="311"/>
      <c r="G11" s="312"/>
      <c r="H11" s="311"/>
      <c r="I11" s="312"/>
      <c r="J11" s="90"/>
    </row>
    <row r="12" spans="2:13" x14ac:dyDescent="0.25">
      <c r="B12" s="360"/>
      <c r="C12" s="114" t="s">
        <v>240</v>
      </c>
      <c r="D12" s="311"/>
      <c r="E12" s="312"/>
      <c r="F12" s="311"/>
      <c r="G12" s="312"/>
      <c r="H12" s="311"/>
      <c r="I12" s="312"/>
      <c r="J12" s="90"/>
    </row>
    <row r="13" spans="2:13" x14ac:dyDescent="0.25">
      <c r="B13" s="360"/>
      <c r="C13" s="113" t="s">
        <v>217</v>
      </c>
      <c r="D13" s="313"/>
      <c r="E13" s="314"/>
      <c r="F13" s="313"/>
      <c r="G13" s="314"/>
      <c r="H13" s="313"/>
      <c r="I13" s="314"/>
      <c r="J13" s="90"/>
      <c r="L13" s="1"/>
      <c r="M13" s="1"/>
    </row>
    <row r="14" spans="2:13" x14ac:dyDescent="0.25">
      <c r="B14" s="360"/>
      <c r="C14" s="36" t="s">
        <v>3</v>
      </c>
      <c r="D14" s="284"/>
      <c r="E14" s="285"/>
      <c r="F14" s="284"/>
      <c r="G14" s="285"/>
      <c r="H14" s="284"/>
      <c r="I14" s="285"/>
      <c r="J14" s="90"/>
      <c r="L14" s="1"/>
      <c r="M14" s="1"/>
    </row>
    <row r="15" spans="2:13" x14ac:dyDescent="0.25">
      <c r="B15" s="360"/>
      <c r="C15" s="37" t="s">
        <v>56</v>
      </c>
      <c r="D15" s="280"/>
      <c r="E15" s="281"/>
      <c r="F15" s="280"/>
      <c r="G15" s="281"/>
      <c r="H15" s="280"/>
      <c r="I15" s="281"/>
      <c r="J15" s="90"/>
      <c r="L15" s="1"/>
      <c r="M15" s="1"/>
    </row>
    <row r="16" spans="2:13" x14ac:dyDescent="0.25">
      <c r="B16" s="360"/>
      <c r="C16" s="37" t="s">
        <v>37</v>
      </c>
      <c r="D16" s="280"/>
      <c r="E16" s="281"/>
      <c r="F16" s="280"/>
      <c r="G16" s="281"/>
      <c r="H16" s="280"/>
      <c r="I16" s="281"/>
      <c r="J16" s="90"/>
      <c r="L16" s="1"/>
      <c r="M16" s="1"/>
    </row>
    <row r="17" spans="2:10" x14ac:dyDescent="0.25">
      <c r="B17" s="360"/>
      <c r="C17" s="38" t="s">
        <v>218</v>
      </c>
      <c r="D17" s="282"/>
      <c r="E17" s="283"/>
      <c r="F17" s="282"/>
      <c r="G17" s="283"/>
      <c r="H17" s="282"/>
      <c r="I17" s="283"/>
      <c r="J17" s="90"/>
    </row>
    <row r="18" spans="2:10" x14ac:dyDescent="0.25">
      <c r="B18" s="360"/>
      <c r="C18" s="39" t="s">
        <v>28</v>
      </c>
      <c r="D18" s="284"/>
      <c r="E18" s="285"/>
      <c r="F18" s="284"/>
      <c r="G18" s="285"/>
      <c r="H18" s="284"/>
      <c r="I18" s="285"/>
      <c r="J18" s="90"/>
    </row>
    <row r="19" spans="2:10" x14ac:dyDescent="0.25">
      <c r="B19" s="360"/>
      <c r="C19" s="40" t="s">
        <v>29</v>
      </c>
      <c r="D19" s="280"/>
      <c r="E19" s="281"/>
      <c r="F19" s="280"/>
      <c r="G19" s="281"/>
      <c r="H19" s="280"/>
      <c r="I19" s="281"/>
      <c r="J19" s="90"/>
    </row>
    <row r="20" spans="2:10" x14ac:dyDescent="0.25">
      <c r="B20" s="360"/>
      <c r="C20" s="37" t="s">
        <v>44</v>
      </c>
      <c r="D20" s="280"/>
      <c r="E20" s="281"/>
      <c r="F20" s="280"/>
      <c r="G20" s="281"/>
      <c r="H20" s="280"/>
      <c r="I20" s="281"/>
      <c r="J20" s="90"/>
    </row>
    <row r="21" spans="2:10" x14ac:dyDescent="0.25">
      <c r="B21" s="360"/>
      <c r="C21" s="35" t="s">
        <v>219</v>
      </c>
      <c r="D21" s="282"/>
      <c r="E21" s="283"/>
      <c r="F21" s="282"/>
      <c r="G21" s="283"/>
      <c r="H21" s="282"/>
      <c r="I21" s="283"/>
      <c r="J21" s="90"/>
    </row>
    <row r="22" spans="2:10" x14ac:dyDescent="0.25">
      <c r="B22" s="360"/>
      <c r="C22" s="40" t="s">
        <v>19</v>
      </c>
      <c r="D22" s="292"/>
      <c r="E22" s="293"/>
      <c r="F22" s="292"/>
      <c r="G22" s="293"/>
      <c r="H22" s="292"/>
      <c r="I22" s="293"/>
      <c r="J22" s="90"/>
    </row>
    <row r="23" spans="2:10" ht="15" customHeight="1" x14ac:dyDescent="0.25">
      <c r="B23" s="360"/>
      <c r="C23" s="40" t="s">
        <v>45</v>
      </c>
      <c r="D23" s="294"/>
      <c r="E23" s="295"/>
      <c r="F23" s="294"/>
      <c r="G23" s="295"/>
      <c r="H23" s="294"/>
      <c r="I23" s="295"/>
      <c r="J23" s="90"/>
    </row>
    <row r="24" spans="2:10" ht="15" customHeight="1" x14ac:dyDescent="0.25">
      <c r="B24" s="360"/>
      <c r="C24" s="37" t="s">
        <v>46</v>
      </c>
      <c r="D24" s="294"/>
      <c r="E24" s="295"/>
      <c r="F24" s="294"/>
      <c r="G24" s="295"/>
      <c r="H24" s="294"/>
      <c r="I24" s="295"/>
      <c r="J24" s="90"/>
    </row>
    <row r="25" spans="2:10" x14ac:dyDescent="0.25">
      <c r="B25" s="360"/>
      <c r="C25" s="35" t="s">
        <v>47</v>
      </c>
      <c r="D25" s="296"/>
      <c r="E25" s="297"/>
      <c r="F25" s="296"/>
      <c r="G25" s="297"/>
      <c r="H25" s="296"/>
      <c r="I25" s="297"/>
      <c r="J25" s="90"/>
    </row>
    <row r="26" spans="2:10" x14ac:dyDescent="0.25">
      <c r="B26" s="360"/>
      <c r="C26" s="59" t="s">
        <v>173</v>
      </c>
      <c r="D26" s="315"/>
      <c r="E26" s="316"/>
      <c r="F26" s="316"/>
      <c r="G26" s="316"/>
      <c r="H26" s="316"/>
      <c r="I26" s="317"/>
      <c r="J26" s="90"/>
    </row>
    <row r="27" spans="2:10" x14ac:dyDescent="0.25">
      <c r="B27" s="360"/>
      <c r="C27" s="60" t="s">
        <v>174</v>
      </c>
      <c r="D27" s="318"/>
      <c r="E27" s="319"/>
      <c r="F27" s="319"/>
      <c r="G27" s="319"/>
      <c r="H27" s="319"/>
      <c r="I27" s="320"/>
      <c r="J27" s="90"/>
    </row>
    <row r="28" spans="2:10" x14ac:dyDescent="0.25">
      <c r="B28" s="360"/>
      <c r="C28" s="85"/>
      <c r="D28" s="86"/>
      <c r="E28" s="86"/>
      <c r="F28" s="86"/>
      <c r="G28" s="86"/>
      <c r="H28" s="86"/>
      <c r="I28" s="87"/>
      <c r="J28" s="90"/>
    </row>
    <row r="29" spans="2:10" x14ac:dyDescent="0.25">
      <c r="B29" s="360"/>
      <c r="C29" s="75" t="s">
        <v>117</v>
      </c>
      <c r="D29" s="286" t="s">
        <v>118</v>
      </c>
      <c r="E29" s="287"/>
      <c r="F29" s="321" t="s">
        <v>120</v>
      </c>
      <c r="G29" s="322"/>
      <c r="H29" s="321" t="s">
        <v>119</v>
      </c>
      <c r="I29" s="322"/>
      <c r="J29" s="90"/>
    </row>
    <row r="30" spans="2:10" x14ac:dyDescent="0.25">
      <c r="B30" s="360"/>
      <c r="C30" s="41" t="s">
        <v>2</v>
      </c>
      <c r="D30" s="45"/>
      <c r="E30" s="19" t="s">
        <v>0</v>
      </c>
      <c r="F30" s="14"/>
      <c r="G30" s="19" t="s">
        <v>0</v>
      </c>
      <c r="H30" s="14"/>
      <c r="I30" s="19" t="s">
        <v>0</v>
      </c>
      <c r="J30" s="90"/>
    </row>
    <row r="31" spans="2:10" x14ac:dyDescent="0.25">
      <c r="B31" s="360"/>
      <c r="C31" s="42" t="s">
        <v>12</v>
      </c>
      <c r="D31" s="288"/>
      <c r="E31" s="289"/>
      <c r="F31" s="288"/>
      <c r="G31" s="289"/>
      <c r="H31" s="288"/>
      <c r="I31" s="289"/>
      <c r="J31" s="90"/>
    </row>
    <row r="32" spans="2:10" x14ac:dyDescent="0.25">
      <c r="B32" s="360"/>
      <c r="C32" s="43" t="s">
        <v>14</v>
      </c>
      <c r="D32" s="290"/>
      <c r="E32" s="291"/>
      <c r="F32" s="290"/>
      <c r="G32" s="291"/>
      <c r="H32" s="290"/>
      <c r="I32" s="291"/>
      <c r="J32" s="90"/>
    </row>
    <row r="33" spans="2:10" ht="14.25" customHeight="1" x14ac:dyDescent="0.25">
      <c r="B33" s="360"/>
      <c r="C33" s="43" t="s">
        <v>13</v>
      </c>
      <c r="D33" s="290"/>
      <c r="E33" s="291"/>
      <c r="F33" s="290"/>
      <c r="G33" s="291"/>
      <c r="H33" s="290"/>
      <c r="I33" s="291"/>
      <c r="J33" s="90"/>
    </row>
    <row r="34" spans="2:10" x14ac:dyDescent="0.25">
      <c r="B34" s="360"/>
      <c r="C34" s="43" t="s">
        <v>38</v>
      </c>
      <c r="D34" s="290"/>
      <c r="E34" s="291"/>
      <c r="F34" s="290"/>
      <c r="G34" s="291"/>
      <c r="H34" s="290"/>
      <c r="I34" s="291"/>
      <c r="J34" s="90"/>
    </row>
    <row r="35" spans="2:10" x14ac:dyDescent="0.25">
      <c r="B35" s="360"/>
      <c r="C35" s="43" t="s">
        <v>39</v>
      </c>
      <c r="D35" s="290"/>
      <c r="E35" s="291"/>
      <c r="F35" s="290"/>
      <c r="G35" s="291"/>
      <c r="H35" s="290"/>
      <c r="I35" s="291"/>
      <c r="J35" s="90"/>
    </row>
    <row r="36" spans="2:10" x14ac:dyDescent="0.25">
      <c r="B36" s="360"/>
      <c r="C36" s="41" t="s">
        <v>40</v>
      </c>
      <c r="D36" s="323"/>
      <c r="E36" s="324"/>
      <c r="F36" s="323"/>
      <c r="G36" s="324"/>
      <c r="H36" s="323"/>
      <c r="I36" s="324"/>
      <c r="J36" s="90"/>
    </row>
    <row r="37" spans="2:10" x14ac:dyDescent="0.25">
      <c r="B37" s="360"/>
      <c r="C37" s="42" t="s">
        <v>4</v>
      </c>
      <c r="D37" s="288"/>
      <c r="E37" s="289"/>
      <c r="F37" s="288"/>
      <c r="G37" s="289"/>
      <c r="H37" s="288"/>
      <c r="I37" s="289"/>
      <c r="J37" s="90"/>
    </row>
    <row r="38" spans="2:10" x14ac:dyDescent="0.25">
      <c r="B38" s="360"/>
      <c r="C38" s="43" t="s">
        <v>5</v>
      </c>
      <c r="D38" s="290"/>
      <c r="E38" s="291"/>
      <c r="F38" s="290"/>
      <c r="G38" s="291"/>
      <c r="H38" s="290"/>
      <c r="I38" s="291"/>
      <c r="J38" s="90"/>
    </row>
    <row r="39" spans="2:10" x14ac:dyDescent="0.25">
      <c r="B39" s="360"/>
      <c r="C39" s="43" t="s">
        <v>6</v>
      </c>
      <c r="D39" s="290"/>
      <c r="E39" s="291"/>
      <c r="F39" s="290"/>
      <c r="G39" s="291"/>
      <c r="H39" s="290"/>
      <c r="I39" s="291"/>
      <c r="J39" s="90"/>
    </row>
    <row r="40" spans="2:10" x14ac:dyDescent="0.25">
      <c r="B40" s="360"/>
      <c r="C40" s="43" t="s">
        <v>41</v>
      </c>
      <c r="D40" s="290"/>
      <c r="E40" s="291"/>
      <c r="F40" s="290"/>
      <c r="G40" s="291"/>
      <c r="H40" s="290"/>
      <c r="I40" s="291"/>
      <c r="J40" s="90"/>
    </row>
    <row r="41" spans="2:10" x14ac:dyDescent="0.25">
      <c r="B41" s="360"/>
      <c r="C41" s="43" t="s">
        <v>42</v>
      </c>
      <c r="D41" s="290"/>
      <c r="E41" s="291"/>
      <c r="F41" s="290"/>
      <c r="G41" s="291"/>
      <c r="H41" s="290"/>
      <c r="I41" s="291"/>
      <c r="J41" s="90"/>
    </row>
    <row r="42" spans="2:10" x14ac:dyDescent="0.25">
      <c r="B42" s="360"/>
      <c r="C42" s="41" t="s">
        <v>43</v>
      </c>
      <c r="D42" s="323"/>
      <c r="E42" s="324"/>
      <c r="F42" s="323"/>
      <c r="G42" s="324"/>
      <c r="H42" s="323"/>
      <c r="I42" s="324"/>
      <c r="J42" s="90"/>
    </row>
    <row r="43" spans="2:10" x14ac:dyDescent="0.25">
      <c r="B43" s="360"/>
      <c r="C43" s="42" t="s">
        <v>30</v>
      </c>
      <c r="D43" s="288"/>
      <c r="E43" s="289"/>
      <c r="F43" s="288"/>
      <c r="G43" s="289"/>
      <c r="H43" s="288"/>
      <c r="I43" s="289"/>
      <c r="J43" s="90"/>
    </row>
    <row r="44" spans="2:10" x14ac:dyDescent="0.25">
      <c r="B44" s="360"/>
      <c r="C44" s="43" t="s">
        <v>31</v>
      </c>
      <c r="D44" s="290"/>
      <c r="E44" s="291"/>
      <c r="F44" s="290"/>
      <c r="G44" s="291"/>
      <c r="H44" s="290"/>
      <c r="I44" s="291"/>
      <c r="J44" s="90"/>
    </row>
    <row r="45" spans="2:10" x14ac:dyDescent="0.25">
      <c r="B45" s="360"/>
      <c r="C45" s="43" t="s">
        <v>32</v>
      </c>
      <c r="D45" s="290"/>
      <c r="E45" s="291"/>
      <c r="F45" s="290"/>
      <c r="G45" s="291"/>
      <c r="H45" s="290"/>
      <c r="I45" s="291"/>
      <c r="J45" s="90"/>
    </row>
    <row r="46" spans="2:10" x14ac:dyDescent="0.25">
      <c r="B46" s="360"/>
      <c r="C46" s="43" t="s">
        <v>51</v>
      </c>
      <c r="D46" s="290"/>
      <c r="E46" s="291"/>
      <c r="F46" s="290"/>
      <c r="G46" s="291"/>
      <c r="H46" s="290"/>
      <c r="I46" s="291"/>
      <c r="J46" s="90"/>
    </row>
    <row r="47" spans="2:10" x14ac:dyDescent="0.25">
      <c r="B47" s="360"/>
      <c r="C47" s="43" t="s">
        <v>52</v>
      </c>
      <c r="D47" s="290"/>
      <c r="E47" s="291"/>
      <c r="F47" s="290"/>
      <c r="G47" s="291"/>
      <c r="H47" s="290"/>
      <c r="I47" s="291"/>
      <c r="J47" s="90"/>
    </row>
    <row r="48" spans="2:10" x14ac:dyDescent="0.25">
      <c r="B48" s="360"/>
      <c r="C48" s="41" t="s">
        <v>53</v>
      </c>
      <c r="D48" s="323"/>
      <c r="E48" s="324"/>
      <c r="F48" s="323"/>
      <c r="G48" s="324"/>
      <c r="H48" s="323"/>
      <c r="I48" s="324"/>
      <c r="J48" s="90"/>
    </row>
    <row r="49" spans="2:10" x14ac:dyDescent="0.25">
      <c r="B49" s="360"/>
      <c r="C49" s="42" t="s">
        <v>20</v>
      </c>
      <c r="D49" s="329"/>
      <c r="E49" s="330"/>
      <c r="F49" s="325"/>
      <c r="G49" s="326"/>
      <c r="H49" s="325"/>
      <c r="I49" s="326"/>
      <c r="J49" s="90"/>
    </row>
    <row r="50" spans="2:10" x14ac:dyDescent="0.25">
      <c r="B50" s="360"/>
      <c r="C50" s="43" t="s">
        <v>21</v>
      </c>
      <c r="D50" s="331"/>
      <c r="E50" s="332"/>
      <c r="F50" s="327"/>
      <c r="G50" s="328"/>
      <c r="H50" s="327"/>
      <c r="I50" s="328"/>
      <c r="J50" s="90"/>
    </row>
    <row r="51" spans="2:10" x14ac:dyDescent="0.25">
      <c r="B51" s="360"/>
      <c r="C51" s="43" t="s">
        <v>22</v>
      </c>
      <c r="D51" s="331"/>
      <c r="E51" s="332"/>
      <c r="F51" s="327"/>
      <c r="G51" s="328"/>
      <c r="H51" s="327"/>
      <c r="I51" s="328"/>
      <c r="J51" s="90"/>
    </row>
    <row r="52" spans="2:10" x14ac:dyDescent="0.25">
      <c r="B52" s="360"/>
      <c r="C52" s="43" t="s">
        <v>48</v>
      </c>
      <c r="D52" s="331"/>
      <c r="E52" s="332"/>
      <c r="F52" s="327"/>
      <c r="G52" s="328"/>
      <c r="H52" s="327"/>
      <c r="I52" s="328"/>
      <c r="J52" s="90"/>
    </row>
    <row r="53" spans="2:10" x14ac:dyDescent="0.25">
      <c r="B53" s="360"/>
      <c r="C53" s="43" t="s">
        <v>49</v>
      </c>
      <c r="D53" s="331"/>
      <c r="E53" s="332"/>
      <c r="F53" s="327"/>
      <c r="G53" s="328"/>
      <c r="H53" s="327"/>
      <c r="I53" s="328"/>
      <c r="J53" s="90"/>
    </row>
    <row r="54" spans="2:10" x14ac:dyDescent="0.25">
      <c r="B54" s="360"/>
      <c r="C54" s="41" t="s">
        <v>50</v>
      </c>
      <c r="D54" s="335"/>
      <c r="E54" s="336"/>
      <c r="F54" s="333"/>
      <c r="G54" s="334"/>
      <c r="H54" s="333"/>
      <c r="I54" s="334"/>
      <c r="J54" s="90"/>
    </row>
    <row r="55" spans="2:10" x14ac:dyDescent="0.25">
      <c r="B55" s="360"/>
      <c r="C55" s="61" t="s">
        <v>173</v>
      </c>
      <c r="D55" s="337"/>
      <c r="E55" s="338"/>
      <c r="F55" s="338"/>
      <c r="G55" s="338"/>
      <c r="H55" s="338"/>
      <c r="I55" s="339"/>
      <c r="J55" s="90"/>
    </row>
    <row r="56" spans="2:10" x14ac:dyDescent="0.25">
      <c r="B56" s="360"/>
      <c r="C56" s="62" t="s">
        <v>174</v>
      </c>
      <c r="D56" s="333"/>
      <c r="E56" s="340"/>
      <c r="F56" s="340"/>
      <c r="G56" s="340"/>
      <c r="H56" s="340"/>
      <c r="I56" s="334"/>
      <c r="J56" s="90"/>
    </row>
    <row r="57" spans="2:10" x14ac:dyDescent="0.25">
      <c r="B57" s="360"/>
      <c r="C57" s="85"/>
      <c r="D57" s="86"/>
      <c r="E57" s="86"/>
      <c r="F57" s="86"/>
      <c r="G57" s="86"/>
      <c r="H57" s="86"/>
      <c r="I57" s="87"/>
      <c r="J57" s="90"/>
    </row>
    <row r="58" spans="2:10" x14ac:dyDescent="0.25">
      <c r="B58" s="360"/>
      <c r="C58" s="74" t="s">
        <v>121</v>
      </c>
      <c r="D58" s="321" t="s">
        <v>122</v>
      </c>
      <c r="E58" s="322"/>
      <c r="F58" s="321" t="s">
        <v>123</v>
      </c>
      <c r="G58" s="322"/>
      <c r="H58" s="321" t="s">
        <v>124</v>
      </c>
      <c r="I58" s="322"/>
      <c r="J58" s="90"/>
    </row>
    <row r="59" spans="2:10" x14ac:dyDescent="0.25">
      <c r="B59" s="360"/>
      <c r="C59" s="46" t="s">
        <v>2</v>
      </c>
      <c r="D59" s="51"/>
      <c r="E59" s="49" t="s">
        <v>0</v>
      </c>
      <c r="F59" s="51"/>
      <c r="G59" s="49" t="s">
        <v>0</v>
      </c>
      <c r="H59" s="51"/>
      <c r="I59" s="50" t="s">
        <v>0</v>
      </c>
      <c r="J59" s="90"/>
    </row>
    <row r="60" spans="2:10" x14ac:dyDescent="0.25">
      <c r="B60" s="360"/>
      <c r="C60" s="47" t="s">
        <v>15</v>
      </c>
      <c r="D60" s="302"/>
      <c r="E60" s="303"/>
      <c r="F60" s="302"/>
      <c r="G60" s="303"/>
      <c r="H60" s="302"/>
      <c r="I60" s="303"/>
      <c r="J60" s="90"/>
    </row>
    <row r="61" spans="2:10" x14ac:dyDescent="0.25">
      <c r="B61" s="360"/>
      <c r="C61" s="48" t="s">
        <v>16</v>
      </c>
      <c r="D61" s="298"/>
      <c r="E61" s="299"/>
      <c r="F61" s="298"/>
      <c r="G61" s="299"/>
      <c r="H61" s="298"/>
      <c r="I61" s="299"/>
      <c r="J61" s="90"/>
    </row>
    <row r="62" spans="2:10" x14ac:dyDescent="0.25">
      <c r="B62" s="360"/>
      <c r="C62" s="48" t="s">
        <v>17</v>
      </c>
      <c r="D62" s="298"/>
      <c r="E62" s="299"/>
      <c r="F62" s="298"/>
      <c r="G62" s="299"/>
      <c r="H62" s="298"/>
      <c r="I62" s="299"/>
      <c r="J62" s="90"/>
    </row>
    <row r="63" spans="2:10" x14ac:dyDescent="0.25">
      <c r="B63" s="360"/>
      <c r="C63" s="48" t="s">
        <v>18</v>
      </c>
      <c r="D63" s="298"/>
      <c r="E63" s="299"/>
      <c r="F63" s="298"/>
      <c r="G63" s="299"/>
      <c r="H63" s="298"/>
      <c r="I63" s="299"/>
      <c r="J63" s="90"/>
    </row>
    <row r="64" spans="2:10" x14ac:dyDescent="0.25">
      <c r="B64" s="360"/>
      <c r="C64" s="46" t="s">
        <v>10</v>
      </c>
      <c r="D64" s="300"/>
      <c r="E64" s="301"/>
      <c r="F64" s="300"/>
      <c r="G64" s="301"/>
      <c r="H64" s="300"/>
      <c r="I64" s="301"/>
      <c r="J64" s="90"/>
    </row>
    <row r="65" spans="2:12" x14ac:dyDescent="0.25">
      <c r="B65" s="360"/>
      <c r="C65" s="47" t="s">
        <v>4</v>
      </c>
      <c r="D65" s="302"/>
      <c r="E65" s="303"/>
      <c r="F65" s="302"/>
      <c r="G65" s="303"/>
      <c r="H65" s="302"/>
      <c r="I65" s="303"/>
      <c r="J65" s="90"/>
    </row>
    <row r="66" spans="2:12" x14ac:dyDescent="0.25">
      <c r="B66" s="360"/>
      <c r="C66" s="48" t="s">
        <v>8</v>
      </c>
      <c r="D66" s="298"/>
      <c r="E66" s="299"/>
      <c r="F66" s="298"/>
      <c r="G66" s="299"/>
      <c r="H66" s="298"/>
      <c r="I66" s="299"/>
      <c r="J66" s="90"/>
    </row>
    <row r="67" spans="2:12" x14ac:dyDescent="0.25">
      <c r="B67" s="360"/>
      <c r="C67" s="48" t="s">
        <v>9</v>
      </c>
      <c r="D67" s="298"/>
      <c r="E67" s="299"/>
      <c r="F67" s="298"/>
      <c r="G67" s="299"/>
      <c r="H67" s="298"/>
      <c r="I67" s="299"/>
      <c r="J67" s="90"/>
    </row>
    <row r="68" spans="2:12" x14ac:dyDescent="0.25">
      <c r="B68" s="360"/>
      <c r="C68" s="48" t="s">
        <v>7</v>
      </c>
      <c r="D68" s="298"/>
      <c r="E68" s="299"/>
      <c r="F68" s="298"/>
      <c r="G68" s="299"/>
      <c r="H68" s="298"/>
      <c r="I68" s="299"/>
      <c r="J68" s="90"/>
    </row>
    <row r="69" spans="2:12" x14ac:dyDescent="0.25">
      <c r="B69" s="360"/>
      <c r="C69" s="46" t="s">
        <v>3</v>
      </c>
      <c r="D69" s="300"/>
      <c r="E69" s="301"/>
      <c r="F69" s="300"/>
      <c r="G69" s="301"/>
      <c r="H69" s="300"/>
      <c r="I69" s="301"/>
      <c r="J69" s="90"/>
    </row>
    <row r="70" spans="2:12" x14ac:dyDescent="0.25">
      <c r="B70" s="360"/>
      <c r="C70" s="47" t="s">
        <v>30</v>
      </c>
      <c r="D70" s="302"/>
      <c r="E70" s="303"/>
      <c r="F70" s="302"/>
      <c r="G70" s="303"/>
      <c r="H70" s="302"/>
      <c r="I70" s="303"/>
      <c r="J70" s="90"/>
    </row>
    <row r="71" spans="2:12" x14ac:dyDescent="0.25">
      <c r="B71" s="360"/>
      <c r="C71" s="48" t="s">
        <v>33</v>
      </c>
      <c r="D71" s="298"/>
      <c r="E71" s="299"/>
      <c r="F71" s="298"/>
      <c r="G71" s="299"/>
      <c r="H71" s="298"/>
      <c r="I71" s="299"/>
      <c r="J71" s="90"/>
    </row>
    <row r="72" spans="2:12" x14ac:dyDescent="0.25">
      <c r="B72" s="360"/>
      <c r="C72" s="48" t="s">
        <v>34</v>
      </c>
      <c r="D72" s="298"/>
      <c r="E72" s="299"/>
      <c r="F72" s="298"/>
      <c r="G72" s="299"/>
      <c r="H72" s="298"/>
      <c r="I72" s="299"/>
      <c r="J72" s="90"/>
      <c r="L72" s="1"/>
    </row>
    <row r="73" spans="2:12" x14ac:dyDescent="0.25">
      <c r="B73" s="360"/>
      <c r="C73" s="48" t="s">
        <v>36</v>
      </c>
      <c r="D73" s="298"/>
      <c r="E73" s="299"/>
      <c r="F73" s="298"/>
      <c r="G73" s="299"/>
      <c r="H73" s="298"/>
      <c r="I73" s="299"/>
      <c r="J73" s="90"/>
    </row>
    <row r="74" spans="2:12" x14ac:dyDescent="0.25">
      <c r="B74" s="360"/>
      <c r="C74" s="46" t="s">
        <v>35</v>
      </c>
      <c r="D74" s="300"/>
      <c r="E74" s="301"/>
      <c r="F74" s="300"/>
      <c r="G74" s="301"/>
      <c r="H74" s="300"/>
      <c r="I74" s="301"/>
      <c r="J74" s="90"/>
    </row>
    <row r="75" spans="2:12" x14ac:dyDescent="0.25">
      <c r="B75" s="360"/>
      <c r="C75" s="47" t="s">
        <v>23</v>
      </c>
      <c r="D75" s="357"/>
      <c r="E75" s="358"/>
      <c r="F75" s="343"/>
      <c r="G75" s="344"/>
      <c r="H75" s="343"/>
      <c r="I75" s="344"/>
      <c r="J75" s="90"/>
    </row>
    <row r="76" spans="2:12" x14ac:dyDescent="0.25">
      <c r="B76" s="360"/>
      <c r="C76" s="48" t="s">
        <v>24</v>
      </c>
      <c r="D76" s="347"/>
      <c r="E76" s="348"/>
      <c r="F76" s="341"/>
      <c r="G76" s="342"/>
      <c r="H76" s="341"/>
      <c r="I76" s="342"/>
      <c r="J76" s="90"/>
    </row>
    <row r="77" spans="2:12" x14ac:dyDescent="0.25">
      <c r="B77" s="360"/>
      <c r="C77" s="48" t="s">
        <v>25</v>
      </c>
      <c r="D77" s="347"/>
      <c r="E77" s="348"/>
      <c r="F77" s="341"/>
      <c r="G77" s="342"/>
      <c r="H77" s="341"/>
      <c r="I77" s="342"/>
      <c r="J77" s="90"/>
    </row>
    <row r="78" spans="2:12" x14ac:dyDescent="0.25">
      <c r="B78" s="360"/>
      <c r="C78" s="48" t="s">
        <v>26</v>
      </c>
      <c r="D78" s="347"/>
      <c r="E78" s="348"/>
      <c r="F78" s="341"/>
      <c r="G78" s="342"/>
      <c r="H78" s="341"/>
      <c r="I78" s="342"/>
      <c r="J78" s="90"/>
    </row>
    <row r="79" spans="2:12" x14ac:dyDescent="0.25">
      <c r="B79" s="360"/>
      <c r="C79" s="46" t="s">
        <v>27</v>
      </c>
      <c r="D79" s="349"/>
      <c r="E79" s="350"/>
      <c r="F79" s="354"/>
      <c r="G79" s="356"/>
      <c r="H79" s="354"/>
      <c r="I79" s="356"/>
      <c r="J79" s="90"/>
    </row>
    <row r="80" spans="2:12" x14ac:dyDescent="0.25">
      <c r="B80" s="360"/>
      <c r="C80" s="63" t="s">
        <v>173</v>
      </c>
      <c r="D80" s="351"/>
      <c r="E80" s="352"/>
      <c r="F80" s="352"/>
      <c r="G80" s="352"/>
      <c r="H80" s="352"/>
      <c r="I80" s="353"/>
      <c r="J80" s="90"/>
    </row>
    <row r="81" spans="2:10" x14ac:dyDescent="0.25">
      <c r="B81" s="360"/>
      <c r="C81" s="64" t="s">
        <v>174</v>
      </c>
      <c r="D81" s="354"/>
      <c r="E81" s="355"/>
      <c r="F81" s="355"/>
      <c r="G81" s="355"/>
      <c r="H81" s="355"/>
      <c r="I81" s="356"/>
      <c r="J81" s="90"/>
    </row>
    <row r="82" spans="2:10" x14ac:dyDescent="0.25">
      <c r="B82" s="360"/>
      <c r="C82" s="85"/>
      <c r="D82" s="86"/>
      <c r="E82" s="86"/>
      <c r="F82" s="91"/>
      <c r="G82" s="86"/>
      <c r="H82" s="86"/>
      <c r="I82" s="86"/>
      <c r="J82" s="87"/>
    </row>
    <row r="83" spans="2:10" x14ac:dyDescent="0.25">
      <c r="B83" s="360"/>
      <c r="C83" s="73" t="s">
        <v>125</v>
      </c>
      <c r="D83" s="373" t="s">
        <v>126</v>
      </c>
      <c r="E83" s="372"/>
      <c r="F83" s="85"/>
      <c r="G83" s="86"/>
      <c r="H83" s="86"/>
      <c r="I83" s="86"/>
      <c r="J83" s="87"/>
    </row>
    <row r="84" spans="2:10" x14ac:dyDescent="0.25">
      <c r="B84" s="360"/>
      <c r="C84" s="52" t="s">
        <v>2</v>
      </c>
      <c r="D84" s="55"/>
      <c r="E84" s="76" t="s">
        <v>0</v>
      </c>
      <c r="F84" s="85"/>
      <c r="G84" s="86"/>
      <c r="H84" s="86"/>
      <c r="I84" s="86"/>
      <c r="J84" s="87"/>
    </row>
    <row r="85" spans="2:10" x14ac:dyDescent="0.25">
      <c r="B85" s="360"/>
      <c r="C85" s="53" t="s">
        <v>12</v>
      </c>
      <c r="D85" s="306"/>
      <c r="E85" s="382"/>
      <c r="F85" s="85"/>
      <c r="G85" s="86"/>
      <c r="H85" s="86"/>
      <c r="I85" s="86"/>
      <c r="J85" s="87"/>
    </row>
    <row r="86" spans="2:10" x14ac:dyDescent="0.25">
      <c r="B86" s="360"/>
      <c r="C86" s="54" t="s">
        <v>88</v>
      </c>
      <c r="D86" s="345"/>
      <c r="E86" s="346"/>
      <c r="F86" s="85"/>
      <c r="G86" s="86"/>
      <c r="H86" s="86"/>
      <c r="I86" s="86"/>
      <c r="J86" s="87"/>
    </row>
    <row r="87" spans="2:10" x14ac:dyDescent="0.25">
      <c r="B87" s="360"/>
      <c r="C87" s="54" t="s">
        <v>89</v>
      </c>
      <c r="D87" s="345"/>
      <c r="E87" s="346"/>
      <c r="F87" s="85"/>
      <c r="G87" s="86"/>
      <c r="H87" s="86"/>
      <c r="I87" s="86"/>
      <c r="J87" s="87"/>
    </row>
    <row r="88" spans="2:10" x14ac:dyDescent="0.25">
      <c r="B88" s="360"/>
      <c r="C88" s="52" t="s">
        <v>91</v>
      </c>
      <c r="D88" s="304"/>
      <c r="E88" s="305"/>
      <c r="F88" s="85"/>
      <c r="G88" s="86"/>
      <c r="H88" s="86"/>
      <c r="I88" s="86"/>
      <c r="J88" s="87"/>
    </row>
    <row r="89" spans="2:10" x14ac:dyDescent="0.25">
      <c r="B89" s="360"/>
      <c r="C89" s="53" t="s">
        <v>90</v>
      </c>
      <c r="D89" s="306"/>
      <c r="E89" s="307"/>
      <c r="F89" s="85"/>
      <c r="G89" s="86"/>
      <c r="H89" s="86"/>
      <c r="I89" s="86"/>
      <c r="J89" s="87"/>
    </row>
    <row r="90" spans="2:10" x14ac:dyDescent="0.25">
      <c r="B90" s="360"/>
      <c r="C90" s="54" t="s">
        <v>3</v>
      </c>
      <c r="D90" s="345"/>
      <c r="E90" s="346"/>
      <c r="F90" s="85"/>
      <c r="G90" s="86"/>
      <c r="H90" s="86"/>
      <c r="I90" s="86"/>
      <c r="J90" s="87"/>
    </row>
    <row r="91" spans="2:10" x14ac:dyDescent="0.25">
      <c r="B91" s="360"/>
      <c r="C91" s="54" t="s">
        <v>208</v>
      </c>
      <c r="D91" s="345"/>
      <c r="E91" s="346"/>
      <c r="F91" s="85"/>
      <c r="G91" s="86"/>
      <c r="H91" s="86"/>
      <c r="I91" s="86"/>
      <c r="J91" s="87"/>
    </row>
    <row r="92" spans="2:10" x14ac:dyDescent="0.25">
      <c r="B92" s="360"/>
      <c r="C92" s="52" t="s">
        <v>92</v>
      </c>
      <c r="D92" s="304"/>
      <c r="E92" s="305"/>
      <c r="F92" s="85"/>
      <c r="G92" s="86"/>
      <c r="H92" s="86"/>
      <c r="I92" s="86"/>
      <c r="J92" s="87"/>
    </row>
    <row r="93" spans="2:10" x14ac:dyDescent="0.25">
      <c r="B93" s="360"/>
      <c r="C93" s="53" t="s">
        <v>30</v>
      </c>
      <c r="D93" s="306"/>
      <c r="E93" s="307"/>
      <c r="F93" s="85"/>
      <c r="G93" s="86"/>
      <c r="H93" s="86"/>
      <c r="I93" s="86"/>
      <c r="J93" s="87"/>
    </row>
    <row r="94" spans="2:10" ht="14.25" customHeight="1" x14ac:dyDescent="0.25">
      <c r="B94" s="360"/>
      <c r="C94" s="54" t="s">
        <v>35</v>
      </c>
      <c r="D94" s="345"/>
      <c r="E94" s="346"/>
      <c r="F94" s="85"/>
      <c r="G94" s="86"/>
      <c r="H94" s="86"/>
      <c r="I94" s="86"/>
      <c r="J94" s="87"/>
    </row>
    <row r="95" spans="2:10" ht="14.25" customHeight="1" x14ac:dyDescent="0.25">
      <c r="B95" s="360"/>
      <c r="C95" s="54" t="s">
        <v>36</v>
      </c>
      <c r="D95" s="345"/>
      <c r="E95" s="346"/>
      <c r="F95" s="85"/>
      <c r="G95" s="86"/>
      <c r="H95" s="86"/>
      <c r="I95" s="86"/>
      <c r="J95" s="87"/>
    </row>
    <row r="96" spans="2:10" x14ac:dyDescent="0.25">
      <c r="B96" s="360"/>
      <c r="C96" s="52" t="s">
        <v>34</v>
      </c>
      <c r="D96" s="304"/>
      <c r="E96" s="305"/>
      <c r="F96" s="85"/>
      <c r="G96" s="86"/>
      <c r="H96" s="86"/>
      <c r="I96" s="86"/>
      <c r="J96" s="87"/>
    </row>
    <row r="97" spans="2:10" x14ac:dyDescent="0.25">
      <c r="B97" s="360"/>
      <c r="C97" s="53" t="s">
        <v>93</v>
      </c>
      <c r="D97" s="376"/>
      <c r="E97" s="377"/>
      <c r="F97" s="85"/>
      <c r="G97" s="86"/>
      <c r="H97" s="86"/>
      <c r="I97" s="86"/>
      <c r="J97" s="87"/>
    </row>
    <row r="98" spans="2:10" x14ac:dyDescent="0.25">
      <c r="B98" s="360"/>
      <c r="C98" s="54" t="s">
        <v>27</v>
      </c>
      <c r="D98" s="378"/>
      <c r="E98" s="379"/>
      <c r="F98" s="85"/>
      <c r="G98" s="86"/>
      <c r="H98" s="86"/>
      <c r="I98" s="86"/>
      <c r="J98" s="87"/>
    </row>
    <row r="99" spans="2:10" x14ac:dyDescent="0.25">
      <c r="B99" s="360"/>
      <c r="C99" s="54" t="s">
        <v>26</v>
      </c>
      <c r="D99" s="378"/>
      <c r="E99" s="379"/>
      <c r="F99" s="85"/>
      <c r="G99" s="86"/>
      <c r="H99" s="86"/>
      <c r="I99" s="86"/>
      <c r="J99" s="87"/>
    </row>
    <row r="100" spans="2:10" x14ac:dyDescent="0.25">
      <c r="B100" s="360"/>
      <c r="C100" s="52" t="s">
        <v>94</v>
      </c>
      <c r="D100" s="370"/>
      <c r="E100" s="371"/>
      <c r="F100" s="85"/>
      <c r="G100" s="86"/>
      <c r="H100" s="86"/>
      <c r="I100" s="86"/>
      <c r="J100" s="87"/>
    </row>
    <row r="101" spans="2:10" x14ac:dyDescent="0.25">
      <c r="B101" s="360"/>
      <c r="C101" s="65" t="s">
        <v>173</v>
      </c>
      <c r="D101" s="380"/>
      <c r="E101" s="381"/>
      <c r="F101" s="85"/>
      <c r="G101" s="86"/>
      <c r="H101" s="86"/>
      <c r="I101" s="86"/>
      <c r="J101" s="87"/>
    </row>
    <row r="102" spans="2:10" x14ac:dyDescent="0.25">
      <c r="B102" s="360"/>
      <c r="C102" s="66" t="s">
        <v>174</v>
      </c>
      <c r="D102" s="380"/>
      <c r="E102" s="381"/>
      <c r="F102" s="85"/>
      <c r="G102" s="86"/>
      <c r="H102" s="86"/>
      <c r="I102" s="86"/>
      <c r="J102" s="87"/>
    </row>
    <row r="103" spans="2:10" x14ac:dyDescent="0.25">
      <c r="B103" s="360"/>
      <c r="C103" s="85"/>
      <c r="D103" s="86"/>
      <c r="E103" s="86"/>
      <c r="F103" s="85"/>
      <c r="G103" s="86"/>
      <c r="H103" s="86"/>
      <c r="I103" s="86"/>
      <c r="J103" s="87"/>
    </row>
    <row r="104" spans="2:10" ht="14.25" customHeight="1" x14ac:dyDescent="0.25">
      <c r="B104" s="360"/>
      <c r="C104" s="73" t="s">
        <v>241</v>
      </c>
      <c r="D104" s="372" t="s">
        <v>129</v>
      </c>
      <c r="E104" s="372"/>
      <c r="F104" s="85"/>
      <c r="G104" s="86"/>
      <c r="H104" s="86"/>
      <c r="I104" s="86"/>
      <c r="J104" s="87"/>
    </row>
    <row r="105" spans="2:10" ht="14.25" customHeight="1" x14ac:dyDescent="0.25">
      <c r="B105" s="360"/>
      <c r="C105" s="70" t="s">
        <v>209</v>
      </c>
      <c r="D105" s="67"/>
      <c r="E105" s="44" t="s">
        <v>87</v>
      </c>
      <c r="F105" s="85"/>
      <c r="G105" s="86"/>
      <c r="H105" s="86"/>
      <c r="I105" s="86"/>
      <c r="J105" s="87"/>
    </row>
    <row r="106" spans="2:10" ht="14.25" customHeight="1" x14ac:dyDescent="0.25">
      <c r="B106" s="360"/>
      <c r="C106" s="70" t="s">
        <v>210</v>
      </c>
      <c r="D106" s="44"/>
      <c r="E106" s="44" t="s">
        <v>87</v>
      </c>
      <c r="F106" s="85"/>
      <c r="G106" s="86"/>
      <c r="H106" s="86"/>
      <c r="I106" s="86"/>
      <c r="J106" s="87"/>
    </row>
    <row r="107" spans="2:10" ht="14.25" customHeight="1" x14ac:dyDescent="0.25">
      <c r="B107" s="360"/>
      <c r="C107" s="70" t="s">
        <v>211</v>
      </c>
      <c r="D107" s="44"/>
      <c r="E107" s="44" t="s">
        <v>87</v>
      </c>
      <c r="F107" s="85"/>
      <c r="G107" s="86"/>
      <c r="H107" s="86"/>
      <c r="I107" s="86"/>
      <c r="J107" s="87"/>
    </row>
    <row r="108" spans="2:10" ht="14.25" customHeight="1" x14ac:dyDescent="0.25">
      <c r="B108" s="360"/>
      <c r="C108" s="70" t="s">
        <v>212</v>
      </c>
      <c r="D108" s="44"/>
      <c r="E108" s="44" t="s">
        <v>87</v>
      </c>
      <c r="F108" s="85"/>
      <c r="G108" s="86"/>
      <c r="H108" s="86"/>
      <c r="I108" s="86"/>
      <c r="J108" s="87"/>
    </row>
    <row r="109" spans="2:10" ht="14.25" customHeight="1" x14ac:dyDescent="0.25">
      <c r="B109" s="360"/>
      <c r="C109" s="70" t="s">
        <v>213</v>
      </c>
      <c r="D109" s="44"/>
      <c r="E109" s="44" t="s">
        <v>87</v>
      </c>
      <c r="F109" s="85"/>
      <c r="G109" s="86"/>
      <c r="H109" s="86"/>
      <c r="I109" s="86"/>
      <c r="J109" s="87"/>
    </row>
    <row r="110" spans="2:10" ht="14.25" customHeight="1" x14ac:dyDescent="0.25">
      <c r="B110" s="360"/>
      <c r="C110" s="71" t="s">
        <v>242</v>
      </c>
      <c r="D110" s="69"/>
      <c r="E110" s="68" t="s">
        <v>87</v>
      </c>
      <c r="F110" s="85"/>
      <c r="G110" s="86"/>
      <c r="H110" s="86"/>
      <c r="I110" s="86"/>
      <c r="J110" s="87"/>
    </row>
    <row r="111" spans="2:10" ht="14.25" customHeight="1" x14ac:dyDescent="0.25">
      <c r="B111" s="360"/>
      <c r="C111" s="85"/>
      <c r="D111" s="86"/>
      <c r="E111" s="86"/>
      <c r="F111" s="85"/>
      <c r="G111" s="86"/>
      <c r="H111" s="86"/>
      <c r="I111" s="86"/>
      <c r="J111" s="87"/>
    </row>
    <row r="112" spans="2:10" ht="14.25" customHeight="1" x14ac:dyDescent="0.25">
      <c r="B112" s="360"/>
      <c r="C112" s="373" t="s">
        <v>130</v>
      </c>
      <c r="D112" s="372"/>
      <c r="E112" s="372"/>
      <c r="F112" s="85"/>
      <c r="G112" s="86"/>
      <c r="H112" s="86"/>
      <c r="I112" s="86"/>
      <c r="J112" s="87"/>
    </row>
    <row r="113" spans="2:10" ht="14.25" customHeight="1" x14ac:dyDescent="0.25">
      <c r="B113" s="360"/>
      <c r="C113" s="70" t="s">
        <v>108</v>
      </c>
      <c r="D113" s="44"/>
      <c r="E113" s="44"/>
      <c r="F113" s="85"/>
      <c r="G113" s="86"/>
      <c r="H113" s="86"/>
      <c r="I113" s="86"/>
      <c r="J113" s="87"/>
    </row>
    <row r="114" spans="2:10" x14ac:dyDescent="0.25">
      <c r="B114" s="360"/>
      <c r="C114" s="71" t="s">
        <v>243</v>
      </c>
      <c r="D114" s="68"/>
      <c r="E114" s="68"/>
      <c r="F114" s="85"/>
      <c r="G114" s="86"/>
      <c r="H114" s="86"/>
      <c r="I114" s="86"/>
      <c r="J114" s="87"/>
    </row>
    <row r="115" spans="2:10" x14ac:dyDescent="0.25">
      <c r="B115" s="360"/>
      <c r="C115" s="85"/>
      <c r="D115" s="86"/>
      <c r="E115" s="86"/>
      <c r="F115" s="85"/>
      <c r="G115" s="86"/>
      <c r="H115" s="86"/>
      <c r="I115" s="86"/>
      <c r="J115" s="87"/>
    </row>
    <row r="116" spans="2:10" x14ac:dyDescent="0.25">
      <c r="B116" s="360"/>
      <c r="C116" s="374" t="s">
        <v>131</v>
      </c>
      <c r="D116" s="375"/>
      <c r="E116" s="375"/>
      <c r="F116" s="85"/>
      <c r="G116" s="86"/>
      <c r="H116" s="86"/>
      <c r="I116" s="86"/>
      <c r="J116" s="87"/>
    </row>
    <row r="117" spans="2:10" x14ac:dyDescent="0.25">
      <c r="B117" s="360"/>
      <c r="C117" s="72" t="s">
        <v>112</v>
      </c>
      <c r="D117" s="32"/>
      <c r="E117" s="44" t="s">
        <v>87</v>
      </c>
      <c r="F117" s="85"/>
      <c r="G117" s="86"/>
      <c r="H117" s="86"/>
      <c r="I117" s="86"/>
      <c r="J117" s="87"/>
    </row>
    <row r="118" spans="2:10" x14ac:dyDescent="0.25">
      <c r="B118" s="360"/>
      <c r="C118" s="70" t="s">
        <v>109</v>
      </c>
      <c r="D118" s="44"/>
      <c r="E118" s="44" t="s">
        <v>87</v>
      </c>
      <c r="F118" s="85"/>
      <c r="G118" s="86"/>
      <c r="H118" s="86"/>
      <c r="I118" s="86"/>
      <c r="J118" s="87"/>
    </row>
    <row r="119" spans="2:10" x14ac:dyDescent="0.25">
      <c r="B119" s="360"/>
      <c r="C119" s="70" t="s">
        <v>110</v>
      </c>
      <c r="D119" s="44"/>
      <c r="E119" s="44" t="s">
        <v>87</v>
      </c>
      <c r="F119" s="85"/>
      <c r="G119" s="86"/>
      <c r="H119" s="86"/>
      <c r="I119" s="86"/>
      <c r="J119" s="87"/>
    </row>
    <row r="120" spans="2:10" x14ac:dyDescent="0.25">
      <c r="B120" s="360"/>
      <c r="C120" s="71" t="s">
        <v>111</v>
      </c>
      <c r="D120" s="68"/>
      <c r="E120" s="68" t="s">
        <v>87</v>
      </c>
      <c r="F120" s="85"/>
      <c r="G120" s="86"/>
      <c r="H120" s="86"/>
      <c r="I120" s="86"/>
      <c r="J120" s="87"/>
    </row>
    <row r="121" spans="2:10" x14ac:dyDescent="0.25">
      <c r="B121" s="360"/>
      <c r="C121" s="85"/>
      <c r="D121" s="86"/>
      <c r="E121" s="86"/>
      <c r="F121" s="85"/>
      <c r="G121" s="86"/>
      <c r="H121" s="86"/>
      <c r="I121" s="86"/>
      <c r="J121" s="87"/>
    </row>
    <row r="122" spans="2:10" x14ac:dyDescent="0.25">
      <c r="B122" s="360"/>
      <c r="C122" s="278" t="s">
        <v>215</v>
      </c>
      <c r="D122" s="279"/>
      <c r="E122" s="279"/>
      <c r="F122" s="85"/>
      <c r="G122" s="86"/>
      <c r="H122" s="86"/>
      <c r="I122" s="86"/>
      <c r="J122" s="87"/>
    </row>
    <row r="123" spans="2:10" x14ac:dyDescent="0.25">
      <c r="B123" s="360"/>
      <c r="C123" s="8" t="s">
        <v>177</v>
      </c>
      <c r="D123" s="4"/>
      <c r="E123" s="77" t="s">
        <v>0</v>
      </c>
      <c r="F123" s="85"/>
      <c r="G123" s="86"/>
      <c r="H123" s="86"/>
      <c r="I123" s="86"/>
      <c r="J123" s="87"/>
    </row>
    <row r="124" spans="2:10" x14ac:dyDescent="0.25">
      <c r="B124" s="360"/>
      <c r="C124" s="9" t="s">
        <v>178</v>
      </c>
      <c r="D124" s="57"/>
      <c r="E124" s="2" t="s">
        <v>0</v>
      </c>
      <c r="F124" s="85"/>
      <c r="G124" s="86"/>
      <c r="H124" s="86"/>
      <c r="I124" s="86"/>
      <c r="J124" s="87"/>
    </row>
    <row r="125" spans="2:10" x14ac:dyDescent="0.25">
      <c r="B125" s="360"/>
      <c r="C125" s="10" t="s">
        <v>179</v>
      </c>
      <c r="D125" s="58"/>
      <c r="E125" s="3" t="s">
        <v>0</v>
      </c>
      <c r="F125" s="85"/>
      <c r="G125" s="86"/>
      <c r="H125" s="86"/>
      <c r="I125" s="86"/>
      <c r="J125" s="87"/>
    </row>
    <row r="126" spans="2:10" x14ac:dyDescent="0.25">
      <c r="B126" s="360"/>
      <c r="C126" s="15" t="s">
        <v>180</v>
      </c>
      <c r="D126" s="16"/>
      <c r="E126" s="78" t="s">
        <v>0</v>
      </c>
      <c r="F126" s="85"/>
      <c r="G126" s="86"/>
      <c r="H126" s="86"/>
      <c r="I126" s="86"/>
      <c r="J126" s="87"/>
    </row>
    <row r="127" spans="2:10" x14ac:dyDescent="0.25">
      <c r="B127" s="360"/>
      <c r="C127" s="11" t="s">
        <v>181</v>
      </c>
      <c r="D127" s="12"/>
      <c r="E127" s="79" t="s">
        <v>0</v>
      </c>
      <c r="F127" s="85"/>
      <c r="G127" s="86"/>
      <c r="H127" s="86"/>
      <c r="I127" s="86"/>
      <c r="J127" s="87"/>
    </row>
    <row r="128" spans="2:10" x14ac:dyDescent="0.25">
      <c r="B128" s="360"/>
      <c r="C128" s="13" t="s">
        <v>182</v>
      </c>
      <c r="D128" s="14"/>
      <c r="E128" s="80" t="s">
        <v>0</v>
      </c>
      <c r="F128" s="85"/>
      <c r="G128" s="86"/>
      <c r="H128" s="86"/>
      <c r="I128" s="86"/>
      <c r="J128" s="87"/>
    </row>
    <row r="129" spans="2:11" x14ac:dyDescent="0.25">
      <c r="B129" s="360"/>
      <c r="C129" s="24" t="s">
        <v>183</v>
      </c>
      <c r="D129" s="22"/>
      <c r="E129" s="81" t="s">
        <v>0</v>
      </c>
      <c r="F129" s="85"/>
      <c r="G129" s="86"/>
      <c r="H129" s="86"/>
      <c r="I129" s="86"/>
      <c r="J129" s="87"/>
    </row>
    <row r="130" spans="2:11" x14ac:dyDescent="0.25">
      <c r="B130" s="360"/>
      <c r="C130" s="25" t="s">
        <v>184</v>
      </c>
      <c r="D130" s="20"/>
      <c r="E130" s="82" t="s">
        <v>0</v>
      </c>
      <c r="F130" s="85"/>
      <c r="G130" s="86"/>
      <c r="H130" s="86"/>
      <c r="I130" s="86"/>
      <c r="J130" s="87"/>
    </row>
    <row r="131" spans="2:11" x14ac:dyDescent="0.25">
      <c r="B131" s="360"/>
      <c r="C131" s="26" t="s">
        <v>185</v>
      </c>
      <c r="D131" s="27"/>
      <c r="E131" s="83" t="s">
        <v>0</v>
      </c>
      <c r="F131" s="85"/>
      <c r="G131" s="86"/>
      <c r="H131" s="86"/>
      <c r="I131" s="86"/>
      <c r="J131" s="87"/>
    </row>
    <row r="132" spans="2:11" x14ac:dyDescent="0.25">
      <c r="B132" s="360"/>
      <c r="C132" s="30" t="s">
        <v>186</v>
      </c>
      <c r="D132" s="29"/>
      <c r="E132" s="84" t="s">
        <v>0</v>
      </c>
      <c r="F132" s="85"/>
      <c r="G132" s="86"/>
      <c r="H132" s="86"/>
      <c r="I132" s="86"/>
      <c r="J132" s="87"/>
    </row>
    <row r="133" spans="2:11" x14ac:dyDescent="0.25">
      <c r="B133" s="107"/>
      <c r="C133" s="104"/>
      <c r="D133" s="106"/>
      <c r="E133" s="104"/>
      <c r="F133" s="92"/>
      <c r="G133" s="92"/>
      <c r="H133" s="92"/>
      <c r="I133" s="92"/>
      <c r="J133" s="93"/>
      <c r="K133" s="1"/>
    </row>
    <row r="134" spans="2:11" ht="28.5" x14ac:dyDescent="0.45">
      <c r="B134" s="105" t="s">
        <v>189</v>
      </c>
      <c r="C134" s="108"/>
      <c r="D134" s="100"/>
      <c r="E134" s="100"/>
      <c r="F134" s="100"/>
      <c r="G134" s="100"/>
      <c r="H134" s="100"/>
      <c r="I134" s="100"/>
      <c r="J134" s="101"/>
      <c r="K134" s="1"/>
    </row>
    <row r="135" spans="2:11" x14ac:dyDescent="0.25">
      <c r="B135" s="361" t="s">
        <v>204</v>
      </c>
      <c r="C135" s="100"/>
      <c r="D135" s="100"/>
      <c r="E135" s="100"/>
      <c r="F135" s="100"/>
      <c r="G135" s="100"/>
      <c r="H135" s="100"/>
      <c r="I135" s="100"/>
      <c r="J135" s="101"/>
    </row>
    <row r="136" spans="2:11" ht="135" customHeight="1" x14ac:dyDescent="0.25">
      <c r="B136" s="362"/>
      <c r="C136" s="100"/>
      <c r="D136" s="100"/>
      <c r="E136" s="100"/>
      <c r="F136" s="100"/>
      <c r="G136" s="100"/>
      <c r="H136" s="100"/>
      <c r="I136" s="100"/>
      <c r="J136" s="101"/>
    </row>
    <row r="137" spans="2:11" x14ac:dyDescent="0.25">
      <c r="B137" s="362"/>
      <c r="C137" s="100"/>
      <c r="D137" s="100"/>
      <c r="E137" s="100"/>
      <c r="F137" s="100"/>
      <c r="G137" s="100"/>
      <c r="H137" s="100"/>
      <c r="I137" s="100"/>
      <c r="J137" s="101"/>
    </row>
    <row r="138" spans="2:11" x14ac:dyDescent="0.25">
      <c r="B138" s="363"/>
      <c r="C138" s="102"/>
      <c r="D138" s="102"/>
      <c r="E138" s="102"/>
      <c r="F138" s="102"/>
      <c r="G138" s="102"/>
      <c r="H138" s="102"/>
      <c r="I138" s="102"/>
      <c r="J138" s="103"/>
    </row>
    <row r="139" spans="2:11" x14ac:dyDescent="0.25">
      <c r="B139" s="1"/>
      <c r="D139" s="1"/>
      <c r="E139" s="1"/>
      <c r="F139" s="1"/>
      <c r="G139" s="1"/>
      <c r="H139" s="1"/>
      <c r="I139" s="1"/>
      <c r="J139" s="1"/>
    </row>
    <row r="140" spans="2:11" ht="15" customHeight="1" x14ac:dyDescent="0.25">
      <c r="B140" s="1"/>
      <c r="D140" s="1"/>
      <c r="E140" s="1"/>
      <c r="F140" s="1"/>
      <c r="G140" s="1"/>
      <c r="H140" s="1"/>
      <c r="I140" s="1"/>
      <c r="J140" s="1"/>
    </row>
    <row r="141" spans="2:11" x14ac:dyDescent="0.25">
      <c r="B141" s="1"/>
      <c r="C141" s="99"/>
      <c r="D141" s="1"/>
      <c r="E141" s="1"/>
      <c r="F141" s="1"/>
      <c r="G141" s="1"/>
      <c r="H141" s="1"/>
      <c r="I141" s="1"/>
      <c r="J141" s="1"/>
    </row>
    <row r="142" spans="2:11" x14ac:dyDescent="0.25">
      <c r="B142" s="1"/>
      <c r="C142" s="99"/>
      <c r="D142" s="1"/>
      <c r="E142" s="1"/>
      <c r="F142" s="1"/>
      <c r="G142" s="1"/>
      <c r="H142" s="1"/>
      <c r="I142" s="1"/>
      <c r="J142" s="1"/>
    </row>
    <row r="143" spans="2:11" x14ac:dyDescent="0.25">
      <c r="B143" s="1"/>
      <c r="C143" s="99"/>
      <c r="D143" s="1"/>
      <c r="E143" s="1"/>
      <c r="F143" s="1"/>
      <c r="G143" s="1"/>
      <c r="H143" s="1"/>
      <c r="I143" s="1"/>
      <c r="J143" s="1"/>
    </row>
    <row r="144" spans="2:11" x14ac:dyDescent="0.25">
      <c r="B144" s="1"/>
      <c r="C144" s="99"/>
      <c r="D144" s="1"/>
      <c r="E144" s="1"/>
      <c r="F144" s="1"/>
      <c r="G144" s="1"/>
      <c r="H144" s="1"/>
      <c r="I144" s="1"/>
      <c r="J144" s="1"/>
    </row>
    <row r="145" spans="2:11" x14ac:dyDescent="0.25">
      <c r="B145" s="1"/>
      <c r="C145" s="99"/>
      <c r="D145" s="1"/>
      <c r="E145" s="1"/>
      <c r="F145" s="1"/>
      <c r="G145" s="1"/>
      <c r="H145" s="1"/>
      <c r="I145" s="1"/>
      <c r="J145" s="1"/>
    </row>
    <row r="146" spans="2:11" x14ac:dyDescent="0.25">
      <c r="B146" s="1"/>
      <c r="C146" s="99"/>
      <c r="D146" s="1"/>
      <c r="E146" s="1"/>
      <c r="F146" s="1"/>
      <c r="G146" s="1"/>
      <c r="H146" s="1"/>
      <c r="I146" s="1"/>
      <c r="J146" s="1"/>
    </row>
    <row r="147" spans="2:11" x14ac:dyDescent="0.25">
      <c r="B147" s="1"/>
      <c r="C147" s="99"/>
      <c r="D147" s="1"/>
      <c r="E147" s="1"/>
      <c r="F147" s="1"/>
      <c r="G147" s="1"/>
      <c r="H147" s="1"/>
      <c r="I147" s="1"/>
      <c r="J147" s="1"/>
    </row>
    <row r="148" spans="2:11" x14ac:dyDescent="0.25">
      <c r="B148" s="1"/>
      <c r="C148" s="109"/>
      <c r="D148" s="1"/>
      <c r="E148" s="1"/>
      <c r="F148" s="1"/>
      <c r="G148" s="1"/>
      <c r="H148" s="1"/>
      <c r="I148" s="1"/>
      <c r="J148" s="1"/>
    </row>
    <row r="149" spans="2:11" x14ac:dyDescent="0.25">
      <c r="B149" s="1"/>
      <c r="C149" s="110"/>
      <c r="D149" s="1"/>
      <c r="E149" s="1"/>
      <c r="F149" s="1"/>
      <c r="G149" s="1"/>
      <c r="H149" s="1"/>
      <c r="I149" s="1"/>
      <c r="J149" s="1"/>
    </row>
    <row r="150" spans="2:11" x14ac:dyDescent="0.25">
      <c r="B150" s="1"/>
      <c r="C150" s="1"/>
      <c r="D150" s="1"/>
      <c r="E150" s="1"/>
      <c r="F150" s="1"/>
      <c r="G150" s="1"/>
      <c r="H150" s="1"/>
      <c r="I150" s="1"/>
      <c r="J150" s="1"/>
      <c r="K150" s="1"/>
    </row>
    <row r="151" spans="2:11" x14ac:dyDescent="0.25">
      <c r="B151" s="1"/>
      <c r="C151" s="1"/>
      <c r="D151" s="1"/>
      <c r="E151" s="1"/>
      <c r="F151" s="1"/>
      <c r="G151" s="1"/>
      <c r="H151" s="1"/>
      <c r="I151" s="1"/>
      <c r="J151" s="1"/>
      <c r="K151" s="1"/>
    </row>
    <row r="204" spans="6:6" x14ac:dyDescent="0.25">
      <c r="F204" s="1"/>
    </row>
    <row r="210" spans="7:8" x14ac:dyDescent="0.25">
      <c r="G210" s="1"/>
      <c r="H210" s="1"/>
    </row>
    <row r="211" spans="7:8" x14ac:dyDescent="0.25">
      <c r="G211" s="1"/>
      <c r="H211" s="1"/>
    </row>
    <row r="212" spans="7:8" x14ac:dyDescent="0.25">
      <c r="G212" s="1"/>
      <c r="H212" s="1"/>
    </row>
  </sheetData>
  <mergeCells count="221">
    <mergeCell ref="B2:B132"/>
    <mergeCell ref="B135:B138"/>
    <mergeCell ref="C2:I3"/>
    <mergeCell ref="D100:E100"/>
    <mergeCell ref="D104:E104"/>
    <mergeCell ref="C112:E112"/>
    <mergeCell ref="C116:E116"/>
    <mergeCell ref="D94:E94"/>
    <mergeCell ref="D95:E95"/>
    <mergeCell ref="D96:E96"/>
    <mergeCell ref="D97:E97"/>
    <mergeCell ref="D98:E98"/>
    <mergeCell ref="D99:E99"/>
    <mergeCell ref="D101:E101"/>
    <mergeCell ref="D102:E102"/>
    <mergeCell ref="D90:E90"/>
    <mergeCell ref="D91:E91"/>
    <mergeCell ref="D92:E92"/>
    <mergeCell ref="D93:E93"/>
    <mergeCell ref="H78:I78"/>
    <mergeCell ref="H79:I79"/>
    <mergeCell ref="D83:E83"/>
    <mergeCell ref="D85:E85"/>
    <mergeCell ref="D86:E86"/>
    <mergeCell ref="D87:E87"/>
    <mergeCell ref="D78:E78"/>
    <mergeCell ref="D79:E79"/>
    <mergeCell ref="D80:I80"/>
    <mergeCell ref="D81:I81"/>
    <mergeCell ref="F78:G78"/>
    <mergeCell ref="F79:G79"/>
    <mergeCell ref="D72:E72"/>
    <mergeCell ref="D73:E73"/>
    <mergeCell ref="D74:E74"/>
    <mergeCell ref="D75:E75"/>
    <mergeCell ref="D76:E76"/>
    <mergeCell ref="D77:E77"/>
    <mergeCell ref="F73:G73"/>
    <mergeCell ref="H77:I77"/>
    <mergeCell ref="H72:I72"/>
    <mergeCell ref="H73:I73"/>
    <mergeCell ref="H74:I74"/>
    <mergeCell ref="H75:I75"/>
    <mergeCell ref="H76:I76"/>
    <mergeCell ref="D67:E67"/>
    <mergeCell ref="D68:E68"/>
    <mergeCell ref="D69:E69"/>
    <mergeCell ref="D70:E70"/>
    <mergeCell ref="D71:E71"/>
    <mergeCell ref="F70:G70"/>
    <mergeCell ref="F71:G71"/>
    <mergeCell ref="F72:G72"/>
    <mergeCell ref="F68:G68"/>
    <mergeCell ref="F69:G69"/>
    <mergeCell ref="H66:I66"/>
    <mergeCell ref="H67:I67"/>
    <mergeCell ref="H68:I68"/>
    <mergeCell ref="H69:I69"/>
    <mergeCell ref="H70:I70"/>
    <mergeCell ref="H71:I71"/>
    <mergeCell ref="F77:G77"/>
    <mergeCell ref="H60:I60"/>
    <mergeCell ref="H61:I61"/>
    <mergeCell ref="H62:I62"/>
    <mergeCell ref="H63:I63"/>
    <mergeCell ref="H64:I64"/>
    <mergeCell ref="H65:I65"/>
    <mergeCell ref="F74:G74"/>
    <mergeCell ref="F75:G75"/>
    <mergeCell ref="F76:G76"/>
    <mergeCell ref="F60:G60"/>
    <mergeCell ref="F61:G61"/>
    <mergeCell ref="F62:G62"/>
    <mergeCell ref="F63:G63"/>
    <mergeCell ref="F64:G64"/>
    <mergeCell ref="F65:G65"/>
    <mergeCell ref="F66:G66"/>
    <mergeCell ref="F67:G67"/>
    <mergeCell ref="H51:I51"/>
    <mergeCell ref="H52:I52"/>
    <mergeCell ref="H53:I53"/>
    <mergeCell ref="H54:I54"/>
    <mergeCell ref="D58:E58"/>
    <mergeCell ref="F58:G58"/>
    <mergeCell ref="H58:I58"/>
    <mergeCell ref="F53:G53"/>
    <mergeCell ref="F54:G54"/>
    <mergeCell ref="D51:E51"/>
    <mergeCell ref="D52:E52"/>
    <mergeCell ref="D53:E53"/>
    <mergeCell ref="D54:E54"/>
    <mergeCell ref="D55:I55"/>
    <mergeCell ref="D56:I56"/>
    <mergeCell ref="H49:I49"/>
    <mergeCell ref="H50:I50"/>
    <mergeCell ref="H39:I39"/>
    <mergeCell ref="H40:I40"/>
    <mergeCell ref="H41:I41"/>
    <mergeCell ref="H42:I42"/>
    <mergeCell ref="H43:I43"/>
    <mergeCell ref="H44:I44"/>
    <mergeCell ref="D60:E60"/>
    <mergeCell ref="F49:G49"/>
    <mergeCell ref="F50:G50"/>
    <mergeCell ref="F51:G51"/>
    <mergeCell ref="F52:G52"/>
    <mergeCell ref="D47:E47"/>
    <mergeCell ref="D48:E48"/>
    <mergeCell ref="D49:E49"/>
    <mergeCell ref="D50:E50"/>
    <mergeCell ref="D45:E45"/>
    <mergeCell ref="D46:E46"/>
    <mergeCell ref="H45:I45"/>
    <mergeCell ref="H46:I46"/>
    <mergeCell ref="H47:I47"/>
    <mergeCell ref="H48:I48"/>
    <mergeCell ref="F41:G41"/>
    <mergeCell ref="F42:G42"/>
    <mergeCell ref="F43:G43"/>
    <mergeCell ref="F44:G44"/>
    <mergeCell ref="F45:G45"/>
    <mergeCell ref="F46:G46"/>
    <mergeCell ref="F47:G47"/>
    <mergeCell ref="F48:G48"/>
    <mergeCell ref="D43:E43"/>
    <mergeCell ref="D44:E44"/>
    <mergeCell ref="F32:G32"/>
    <mergeCell ref="D39:E39"/>
    <mergeCell ref="D40:E40"/>
    <mergeCell ref="D41:E41"/>
    <mergeCell ref="D42:E42"/>
    <mergeCell ref="H31:I31"/>
    <mergeCell ref="H32:I32"/>
    <mergeCell ref="H33:I33"/>
    <mergeCell ref="H34:I34"/>
    <mergeCell ref="H35:I35"/>
    <mergeCell ref="H36:I36"/>
    <mergeCell ref="H37:I37"/>
    <mergeCell ref="H38:I38"/>
    <mergeCell ref="F35:G35"/>
    <mergeCell ref="D33:E33"/>
    <mergeCell ref="D34:E34"/>
    <mergeCell ref="D35:E35"/>
    <mergeCell ref="F36:G36"/>
    <mergeCell ref="F37:G37"/>
    <mergeCell ref="F38:G38"/>
    <mergeCell ref="F39:G39"/>
    <mergeCell ref="F40:G40"/>
    <mergeCell ref="D36:E36"/>
    <mergeCell ref="D37:E37"/>
    <mergeCell ref="H16:I16"/>
    <mergeCell ref="H17:I17"/>
    <mergeCell ref="H18:I18"/>
    <mergeCell ref="F33:G33"/>
    <mergeCell ref="F34:G34"/>
    <mergeCell ref="H19:I19"/>
    <mergeCell ref="H20:I20"/>
    <mergeCell ref="H21:I21"/>
    <mergeCell ref="F22:G22"/>
    <mergeCell ref="F23:G23"/>
    <mergeCell ref="F24:G24"/>
    <mergeCell ref="F19:G19"/>
    <mergeCell ref="F20:G20"/>
    <mergeCell ref="F21:G21"/>
    <mergeCell ref="H22:I22"/>
    <mergeCell ref="H23:I23"/>
    <mergeCell ref="H24:I24"/>
    <mergeCell ref="H25:I25"/>
    <mergeCell ref="F25:G25"/>
    <mergeCell ref="D26:I26"/>
    <mergeCell ref="D27:I27"/>
    <mergeCell ref="F29:G29"/>
    <mergeCell ref="H29:I29"/>
    <mergeCell ref="F31:G31"/>
    <mergeCell ref="F16:G16"/>
    <mergeCell ref="F18:G18"/>
    <mergeCell ref="F17:G17"/>
    <mergeCell ref="F10:G10"/>
    <mergeCell ref="F11:G11"/>
    <mergeCell ref="F12:G12"/>
    <mergeCell ref="F13:G13"/>
    <mergeCell ref="F14:G14"/>
    <mergeCell ref="F15:G15"/>
    <mergeCell ref="F8:G8"/>
    <mergeCell ref="H8:I8"/>
    <mergeCell ref="D10:E10"/>
    <mergeCell ref="D11:E11"/>
    <mergeCell ref="D12:E12"/>
    <mergeCell ref="D13:E13"/>
    <mergeCell ref="D14:E14"/>
    <mergeCell ref="D15:E15"/>
    <mergeCell ref="H10:I10"/>
    <mergeCell ref="H11:I11"/>
    <mergeCell ref="H12:I12"/>
    <mergeCell ref="H13:I13"/>
    <mergeCell ref="H14:I14"/>
    <mergeCell ref="H15:I15"/>
    <mergeCell ref="C122:E122"/>
    <mergeCell ref="D16:E16"/>
    <mergeCell ref="D17:E17"/>
    <mergeCell ref="D18:E18"/>
    <mergeCell ref="D19:E19"/>
    <mergeCell ref="D20:E20"/>
    <mergeCell ref="D21:E21"/>
    <mergeCell ref="D8:E8"/>
    <mergeCell ref="D31:E31"/>
    <mergeCell ref="D32:E32"/>
    <mergeCell ref="D22:E22"/>
    <mergeCell ref="D23:E23"/>
    <mergeCell ref="D24:E24"/>
    <mergeCell ref="D25:E25"/>
    <mergeCell ref="D29:E29"/>
    <mergeCell ref="D38:E38"/>
    <mergeCell ref="D61:E61"/>
    <mergeCell ref="D62:E62"/>
    <mergeCell ref="D63:E63"/>
    <mergeCell ref="D64:E64"/>
    <mergeCell ref="D65:E65"/>
    <mergeCell ref="D88:E88"/>
    <mergeCell ref="D89:E89"/>
    <mergeCell ref="D66:E66"/>
  </mergeCells>
  <dataValidations count="3">
    <dataValidation type="custom" allowBlank="1" showInputMessage="1" showErrorMessage="1" errorTitle="Ungültige Eingabe " error="Entscheiden Sie sich für EINE der beiden Möglichkeiten die induzierte Wertschöpfung anzugeben!" sqref="D101:E101 D55:I55 D80:I80 D26:I26" xr:uid="{00000000-0002-0000-0100-000000000000}">
      <formula1>IF(D27="","")</formula1>
    </dataValidation>
    <dataValidation type="custom" allowBlank="1" showInputMessage="1" showErrorMessage="1" errorTitle="Ungültige Eingabe" error="Entscheiden Sie sich für EINE der beiden Möglichkeiten die induzierte Wertschöpfung anzugeben!" sqref="D27:I27" xr:uid="{00000000-0002-0000-0100-000001000000}">
      <formula1>IF(D26="","")</formula1>
    </dataValidation>
    <dataValidation type="custom" allowBlank="1" showInputMessage="1" showErrorMessage="1" errorTitle="Ungültige Eingabe " error="Entscheiden Sie sich für EINE der beiden Möglichkeiten die induzierte Wertschöpfung anzugeben!" sqref="D56:I56 D102:E102 D81:I81" xr:uid="{00000000-0002-0000-0100-000002000000}">
      <formula1>IF(D55="","")</formula1>
    </dataValidation>
  </dataValidations>
  <hyperlinks>
    <hyperlink ref="C26" location="Parameter!B135" display="induzierte Wertschöpfung - Effekte - Multiplikator " xr:uid="{00000000-0004-0000-0100-000000000000}"/>
    <hyperlink ref="C27" location="Parameter!B135" display="induzierte Wertschöpfung - Effekte - in EUR" xr:uid="{00000000-0004-0000-0100-000001000000}"/>
    <hyperlink ref="C55" location="Parameter!B135" display="induzierte Wertschöpfung - Effekte - Multiplikator " xr:uid="{00000000-0004-0000-0100-000002000000}"/>
    <hyperlink ref="C56" location="Parameter!B135" display="induzierte Wertschöpfung - Effekte - in EUR" xr:uid="{00000000-0004-0000-0100-000003000000}"/>
    <hyperlink ref="C80" location="Parameter!B135" display="induzierte Wertschöpfung - Effekte - Multiplikator " xr:uid="{00000000-0004-0000-0100-000004000000}"/>
    <hyperlink ref="C81" location="Parameter!B135" display="induzierte Wertschöpfung - Effekte - in EUR" xr:uid="{00000000-0004-0000-0100-000005000000}"/>
    <hyperlink ref="C101" location="Parameter!B135" display="induzierte Wertschöpfung - Effekte - Multiplikator " xr:uid="{00000000-0004-0000-0100-000006000000}"/>
    <hyperlink ref="C102" location="Parameter!B135" display="induzierte Wertschöpfung - Effekte - in EUR" xr:uid="{00000000-0004-0000-0100-000007000000}"/>
  </hyperlink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U310"/>
  <sheetViews>
    <sheetView zoomScale="70" zoomScaleNormal="70" workbookViewId="0">
      <selection activeCell="D42" sqref="D42"/>
    </sheetView>
  </sheetViews>
  <sheetFormatPr baseColWidth="10" defaultRowHeight="15" x14ac:dyDescent="0.25"/>
  <cols>
    <col min="1" max="1" width="32.5703125" style="116" customWidth="1"/>
    <col min="2" max="2" width="11.42578125" style="116"/>
    <col min="3" max="3" width="92.5703125" style="116" customWidth="1"/>
    <col min="4" max="4" width="65.7109375" style="116" customWidth="1"/>
    <col min="5" max="5" width="27.42578125" style="116" customWidth="1"/>
    <col min="6" max="6" width="11.42578125" style="116"/>
    <col min="7" max="7" width="65.28515625" style="116" bestFit="1" customWidth="1"/>
    <col min="8" max="9" width="11.42578125" style="116"/>
    <col min="10" max="10" width="28.85546875" style="116" bestFit="1" customWidth="1"/>
    <col min="11" max="16384" width="11.42578125" style="116"/>
  </cols>
  <sheetData>
    <row r="3" spans="1:5" ht="33.75" customHeight="1" x14ac:dyDescent="0.5">
      <c r="A3" s="115"/>
      <c r="C3" s="449" t="s">
        <v>132</v>
      </c>
      <c r="D3" s="450"/>
      <c r="E3" s="451"/>
    </row>
    <row r="4" spans="1:5" ht="15" customHeight="1" x14ac:dyDescent="0.25">
      <c r="C4" s="452"/>
      <c r="D4" s="453"/>
      <c r="E4" s="454"/>
    </row>
    <row r="5" spans="1:5" ht="26.25" x14ac:dyDescent="0.4">
      <c r="C5" s="383" t="s">
        <v>133</v>
      </c>
      <c r="D5" s="384"/>
      <c r="E5" s="385"/>
    </row>
    <row r="6" spans="1:5" ht="23.25" x14ac:dyDescent="0.35">
      <c r="C6" s="117" t="s">
        <v>95</v>
      </c>
      <c r="D6" s="118"/>
      <c r="E6" s="119"/>
    </row>
    <row r="7" spans="1:5" x14ac:dyDescent="0.25">
      <c r="C7" s="120" t="s">
        <v>96</v>
      </c>
      <c r="D7" s="121">
        <f>IFERROR(IF(Investitionen!G12="",(Investitionen!G25/Parameter!D9)/1000,((Investitionen!G12*Parameter!D123)/Parameter!D9)/1000),0)</f>
        <v>0</v>
      </c>
      <c r="E7" s="122" t="s">
        <v>205</v>
      </c>
    </row>
    <row r="8" spans="1:5" x14ac:dyDescent="0.25">
      <c r="C8" s="120" t="s">
        <v>97</v>
      </c>
      <c r="D8" s="121">
        <f>IFERROR(IF(Investitionen!G13="",(Investitionen!G26/Parameter!F9)/1000,((Investitionen!G13*Parameter!D124)/Parameter!F9)/1000),)</f>
        <v>0</v>
      </c>
      <c r="E8" s="122" t="s">
        <v>205</v>
      </c>
    </row>
    <row r="9" spans="1:5" x14ac:dyDescent="0.25">
      <c r="C9" s="123" t="s">
        <v>98</v>
      </c>
      <c r="D9" s="124">
        <f>IFERROR(IF(Investitionen!G14="",(Investitionen!G27/Parameter!H9)/1000,((Investitionen!G14*Parameter!D125)/Parameter!H9)/1000),0)</f>
        <v>0</v>
      </c>
      <c r="E9" s="125" t="s">
        <v>205</v>
      </c>
    </row>
    <row r="10" spans="1:5" ht="21" x14ac:dyDescent="0.35">
      <c r="C10" s="126" t="s">
        <v>136</v>
      </c>
      <c r="D10" s="127">
        <f>SUM(D7:D9)</f>
        <v>0</v>
      </c>
      <c r="E10" s="128" t="s">
        <v>205</v>
      </c>
    </row>
    <row r="11" spans="1:5" ht="23.25" x14ac:dyDescent="0.35">
      <c r="C11" s="129" t="s">
        <v>99</v>
      </c>
      <c r="D11" s="130"/>
      <c r="E11" s="131"/>
    </row>
    <row r="12" spans="1:5" x14ac:dyDescent="0.25">
      <c r="C12" s="132" t="s">
        <v>100</v>
      </c>
      <c r="D12" s="133">
        <f>IFERROR(IF(Investitionen!G15="",Investitionen!G28/Parameter!D30,(Investitionen!G15*Parameter!D126)/Parameter!D30),)</f>
        <v>0</v>
      </c>
      <c r="E12" s="134" t="s">
        <v>135</v>
      </c>
    </row>
    <row r="13" spans="1:5" x14ac:dyDescent="0.25">
      <c r="C13" s="132" t="s">
        <v>101</v>
      </c>
      <c r="D13" s="133">
        <f>IFERROR(IF(Investitionen!G16="",Investitionen!G29/Parameter!F30,(Investitionen!G16*Parameter!D127)/Parameter!F30),)</f>
        <v>0</v>
      </c>
      <c r="E13" s="134" t="s">
        <v>135</v>
      </c>
    </row>
    <row r="14" spans="1:5" x14ac:dyDescent="0.25">
      <c r="C14" s="135" t="s">
        <v>102</v>
      </c>
      <c r="D14" s="136">
        <f>IFERROR(IF(Investitionen!G17="",Investitionen!G30/Parameter!H30,(Investitionen!G17*Parameter!D128)/Parameter!H30),)</f>
        <v>0</v>
      </c>
      <c r="E14" s="137" t="s">
        <v>135</v>
      </c>
    </row>
    <row r="15" spans="1:5" ht="21" x14ac:dyDescent="0.35">
      <c r="C15" s="138" t="s">
        <v>137</v>
      </c>
      <c r="D15" s="139">
        <f>SUM(D12:D14)</f>
        <v>0</v>
      </c>
      <c r="E15" s="140" t="s">
        <v>135</v>
      </c>
    </row>
    <row r="16" spans="1:5" ht="23.25" x14ac:dyDescent="0.35">
      <c r="C16" s="141" t="s">
        <v>103</v>
      </c>
      <c r="D16" s="142"/>
      <c r="E16" s="143"/>
    </row>
    <row r="17" spans="3:6" x14ac:dyDescent="0.25">
      <c r="C17" s="144" t="s">
        <v>104</v>
      </c>
      <c r="D17" s="145">
        <f>IFERROR(IF(Investitionen!G18="",Investitionen!G31/Parameter!D59,(Investitionen!G18*Parameter!D129)/Parameter!D59),0)</f>
        <v>0</v>
      </c>
      <c r="E17" s="146" t="s">
        <v>135</v>
      </c>
    </row>
    <row r="18" spans="3:6" x14ac:dyDescent="0.25">
      <c r="C18" s="144" t="s">
        <v>105</v>
      </c>
      <c r="D18" s="145">
        <f>IFERROR(IF(Investitionen!G19="",Investitionen!G32/Parameter!F59,(Investitionen!G19*Parameter!D130)/Parameter!F59),0)</f>
        <v>0</v>
      </c>
      <c r="E18" s="146" t="s">
        <v>135</v>
      </c>
    </row>
    <row r="19" spans="3:6" x14ac:dyDescent="0.25">
      <c r="C19" s="147" t="s">
        <v>106</v>
      </c>
      <c r="D19" s="148">
        <f>IFERROR(IF(Investitionen!G20="",Investitionen!G33/Parameter!H59,(Investitionen!G20*Parameter!D131)/Parameter!H59),)</f>
        <v>0</v>
      </c>
      <c r="E19" s="149" t="s">
        <v>135</v>
      </c>
    </row>
    <row r="20" spans="3:6" ht="21" x14ac:dyDescent="0.35">
      <c r="C20" s="150" t="s">
        <v>138</v>
      </c>
      <c r="D20" s="151">
        <f>SUM(D17:D19)</f>
        <v>0</v>
      </c>
      <c r="E20" s="152" t="s">
        <v>135</v>
      </c>
    </row>
    <row r="21" spans="3:6" ht="23.25" x14ac:dyDescent="0.35">
      <c r="C21" s="153" t="s">
        <v>107</v>
      </c>
      <c r="D21" s="154"/>
      <c r="E21" s="155"/>
    </row>
    <row r="22" spans="3:6" ht="21" x14ac:dyDescent="0.35">
      <c r="C22" s="156" t="s">
        <v>139</v>
      </c>
      <c r="D22" s="157">
        <f>IFERROR(IF(Investitionen!G21="",Investitionen!G34/Parameter!D84,(Investitionen!G21*Parameter!D132)/Parameter!D84),0)</f>
        <v>0</v>
      </c>
      <c r="E22" s="158" t="s">
        <v>135</v>
      </c>
    </row>
    <row r="23" spans="3:6" ht="26.25" x14ac:dyDescent="0.4">
      <c r="C23" s="159" t="s">
        <v>134</v>
      </c>
      <c r="D23" s="160">
        <f>SUM(D10+D15+D20+D22)</f>
        <v>0</v>
      </c>
      <c r="E23" s="161" t="s">
        <v>135</v>
      </c>
    </row>
    <row r="24" spans="3:6" ht="11.25" customHeight="1" x14ac:dyDescent="0.4">
      <c r="C24" s="162"/>
      <c r="D24" s="163"/>
      <c r="E24" s="164"/>
    </row>
    <row r="25" spans="3:6" ht="26.25" x14ac:dyDescent="0.4">
      <c r="C25" s="383" t="s">
        <v>221</v>
      </c>
      <c r="D25" s="384"/>
      <c r="E25" s="385"/>
      <c r="F25" s="165"/>
    </row>
    <row r="26" spans="3:6" ht="23.25" x14ac:dyDescent="0.35">
      <c r="C26" s="117" t="s">
        <v>95</v>
      </c>
      <c r="D26" s="118"/>
      <c r="E26" s="119"/>
      <c r="F26" s="165"/>
    </row>
    <row r="27" spans="3:6" x14ac:dyDescent="0.25">
      <c r="C27" s="120" t="s">
        <v>227</v>
      </c>
      <c r="D27" s="121">
        <f>IF(Investitionen!G12="",Investitionen!G25,Investitionen!G12*Parameter!D123)</f>
        <v>0</v>
      </c>
      <c r="E27" s="122" t="s">
        <v>0</v>
      </c>
      <c r="F27" s="165"/>
    </row>
    <row r="28" spans="3:6" x14ac:dyDescent="0.25">
      <c r="C28" s="120" t="s">
        <v>228</v>
      </c>
      <c r="D28" s="121">
        <f>IF(Investitionen!G13="",Investitionen!G26,Investitionen!G13*Parameter!D124)</f>
        <v>0</v>
      </c>
      <c r="E28" s="122" t="s">
        <v>0</v>
      </c>
      <c r="F28" s="165"/>
    </row>
    <row r="29" spans="3:6" x14ac:dyDescent="0.25">
      <c r="C29" s="123" t="s">
        <v>229</v>
      </c>
      <c r="D29" s="124">
        <f>IF(Investitionen!G14="",Investitionen!G27,Investitionen!G14*Parameter!D125)</f>
        <v>0</v>
      </c>
      <c r="E29" s="125" t="s">
        <v>0</v>
      </c>
      <c r="F29" s="165"/>
    </row>
    <row r="30" spans="3:6" ht="21" x14ac:dyDescent="0.35">
      <c r="C30" s="126" t="s">
        <v>222</v>
      </c>
      <c r="D30" s="127">
        <f>SUM(D27:D29)</f>
        <v>0</v>
      </c>
      <c r="E30" s="128" t="s">
        <v>0</v>
      </c>
      <c r="F30" s="165"/>
    </row>
    <row r="31" spans="3:6" ht="23.25" x14ac:dyDescent="0.35">
      <c r="C31" s="129" t="s">
        <v>99</v>
      </c>
      <c r="D31" s="166"/>
      <c r="E31" s="131"/>
      <c r="F31" s="165"/>
    </row>
    <row r="32" spans="3:6" ht="15" customHeight="1" x14ac:dyDescent="0.25">
      <c r="C32" s="132" t="s">
        <v>230</v>
      </c>
      <c r="D32" s="133">
        <f>IF(Investitionen!G15="",Investitionen!G28,Investitionen!G15*Parameter!D126)</f>
        <v>0</v>
      </c>
      <c r="E32" s="134" t="s">
        <v>0</v>
      </c>
      <c r="F32" s="165"/>
    </row>
    <row r="33" spans="1:6" ht="15" customHeight="1" x14ac:dyDescent="0.25">
      <c r="C33" s="132" t="s">
        <v>231</v>
      </c>
      <c r="D33" s="133">
        <f>IF(Investitionen!G16="",Investitionen!G29,Investitionen!G16*Parameter!D127)</f>
        <v>0</v>
      </c>
      <c r="E33" s="134" t="s">
        <v>0</v>
      </c>
      <c r="F33" s="165"/>
    </row>
    <row r="34" spans="1:6" x14ac:dyDescent="0.25">
      <c r="C34" s="135" t="s">
        <v>232</v>
      </c>
      <c r="D34" s="136">
        <f>IF(Investitionen!G17="",Investitionen!G30,Investitionen!G17*Parameter!D128)</f>
        <v>0</v>
      </c>
      <c r="E34" s="137" t="s">
        <v>0</v>
      </c>
      <c r="F34" s="165"/>
    </row>
    <row r="35" spans="1:6" ht="21" x14ac:dyDescent="0.35">
      <c r="C35" s="138" t="s">
        <v>223</v>
      </c>
      <c r="D35" s="139">
        <f>SUM(D32:D34)</f>
        <v>0</v>
      </c>
      <c r="E35" s="140" t="s">
        <v>0</v>
      </c>
      <c r="F35" s="165"/>
    </row>
    <row r="36" spans="1:6" ht="23.25" x14ac:dyDescent="0.35">
      <c r="C36" s="141" t="s">
        <v>103</v>
      </c>
      <c r="D36" s="167"/>
      <c r="E36" s="143"/>
      <c r="F36" s="165"/>
    </row>
    <row r="37" spans="1:6" x14ac:dyDescent="0.25">
      <c r="C37" s="144" t="s">
        <v>233</v>
      </c>
      <c r="D37" s="145">
        <f>IF(Investitionen!G18="",Investitionen!G31,Investitionen!G18*Parameter!D129)</f>
        <v>0</v>
      </c>
      <c r="E37" s="146" t="s">
        <v>0</v>
      </c>
      <c r="F37" s="165"/>
    </row>
    <row r="38" spans="1:6" x14ac:dyDescent="0.25">
      <c r="C38" s="144" t="s">
        <v>234</v>
      </c>
      <c r="D38" s="145">
        <f>IF(Investitionen!G19="",Investitionen!G32,Investitionen!G19*Parameter!D130)</f>
        <v>0</v>
      </c>
      <c r="E38" s="146" t="s">
        <v>0</v>
      </c>
      <c r="F38" s="165"/>
    </row>
    <row r="39" spans="1:6" x14ac:dyDescent="0.25">
      <c r="C39" s="147" t="s">
        <v>235</v>
      </c>
      <c r="D39" s="148">
        <f>IF(Investitionen!G20="",Investitionen!G33,Investitionen!G20*Parameter!D131)</f>
        <v>0</v>
      </c>
      <c r="E39" s="149" t="s">
        <v>0</v>
      </c>
      <c r="F39" s="165"/>
    </row>
    <row r="40" spans="1:6" ht="21" x14ac:dyDescent="0.35">
      <c r="C40" s="150" t="s">
        <v>224</v>
      </c>
      <c r="D40" s="151">
        <f>SUM(D37:D39)</f>
        <v>0</v>
      </c>
      <c r="E40" s="152" t="s">
        <v>0</v>
      </c>
      <c r="F40" s="165"/>
    </row>
    <row r="41" spans="1:6" ht="23.25" x14ac:dyDescent="0.35">
      <c r="C41" s="153" t="s">
        <v>107</v>
      </c>
      <c r="D41" s="168"/>
      <c r="E41" s="155"/>
      <c r="F41" s="165"/>
    </row>
    <row r="42" spans="1:6" ht="21" x14ac:dyDescent="0.35">
      <c r="C42" s="156" t="s">
        <v>225</v>
      </c>
      <c r="D42" s="157">
        <f>IF(Investitionen!G21="",Investitionen!G34,Investitionen!G21*Parameter!D132)</f>
        <v>0</v>
      </c>
      <c r="E42" s="158" t="s">
        <v>0</v>
      </c>
      <c r="F42" s="165"/>
    </row>
    <row r="43" spans="1:6" ht="26.25" x14ac:dyDescent="0.4">
      <c r="C43" s="159" t="s">
        <v>226</v>
      </c>
      <c r="D43" s="160">
        <f>SUM(D30+D35+D40+D42)</f>
        <v>0</v>
      </c>
      <c r="E43" s="161" t="s">
        <v>0</v>
      </c>
      <c r="F43" s="165"/>
    </row>
    <row r="44" spans="1:6" x14ac:dyDescent="0.25">
      <c r="C44" s="482"/>
      <c r="D44" s="483"/>
      <c r="E44" s="484"/>
    </row>
    <row r="45" spans="1:6" ht="33.75" x14ac:dyDescent="0.5">
      <c r="A45" s="169"/>
      <c r="C45" s="473" t="s">
        <v>95</v>
      </c>
      <c r="D45" s="474"/>
      <c r="E45" s="475"/>
    </row>
    <row r="46" spans="1:6" x14ac:dyDescent="0.25">
      <c r="C46" s="476"/>
      <c r="D46" s="477"/>
      <c r="E46" s="478"/>
    </row>
    <row r="47" spans="1:6" x14ac:dyDescent="0.25">
      <c r="C47" s="479"/>
      <c r="D47" s="480"/>
      <c r="E47" s="481"/>
    </row>
    <row r="48" spans="1:6" ht="26.25" x14ac:dyDescent="0.4">
      <c r="C48" s="467" t="s">
        <v>150</v>
      </c>
      <c r="D48" s="468"/>
      <c r="E48" s="469"/>
    </row>
    <row r="49" spans="3:5" ht="18.75" x14ac:dyDescent="0.3">
      <c r="C49" s="470" t="s">
        <v>140</v>
      </c>
      <c r="D49" s="471"/>
      <c r="E49" s="472"/>
    </row>
    <row r="50" spans="3:5" x14ac:dyDescent="0.25">
      <c r="C50" s="170" t="s">
        <v>141</v>
      </c>
      <c r="D50" s="171">
        <f>IF(Investitionen!$G$12="",(Investitionen!$G$25*Parameter!D10*Parameter!D14),((Investitionen!$G$12*Parameter!$D$123)*Parameter!D10*Parameter!D14))</f>
        <v>0</v>
      </c>
      <c r="E50" s="119" t="s">
        <v>0</v>
      </c>
    </row>
    <row r="51" spans="3:5" x14ac:dyDescent="0.25">
      <c r="C51" s="120" t="s">
        <v>142</v>
      </c>
      <c r="D51" s="121">
        <f>IF(Investitionen!$G$12="",(Investitionen!$G$25*Parameter!D11*Parameter!D15),((Investitionen!$G$12*Parameter!$D$123)*Parameter!D11*Parameter!D15))</f>
        <v>0</v>
      </c>
      <c r="E51" s="122" t="s">
        <v>0</v>
      </c>
    </row>
    <row r="52" spans="3:5" x14ac:dyDescent="0.25">
      <c r="C52" s="120" t="s">
        <v>143</v>
      </c>
      <c r="D52" s="121">
        <f>IF(Investitionen!$G$12="",(Investitionen!$G$25*Parameter!D12*Parameter!D16),((Investitionen!$G$12*Parameter!$D$123)*Parameter!D12*Parameter!D16))</f>
        <v>0</v>
      </c>
      <c r="E52" s="122" t="s">
        <v>0</v>
      </c>
    </row>
    <row r="53" spans="3:5" x14ac:dyDescent="0.25">
      <c r="C53" s="123" t="s">
        <v>144</v>
      </c>
      <c r="D53" s="124">
        <f>IF(Investitionen!$G$12="",(Investitionen!$G$25*Parameter!D13*Parameter!D17),((Investitionen!$G$12*Parameter!$D$123)*Parameter!D13*Parameter!D17))</f>
        <v>0</v>
      </c>
      <c r="E53" s="125" t="s">
        <v>0</v>
      </c>
    </row>
    <row r="54" spans="3:5" ht="21" x14ac:dyDescent="0.35">
      <c r="C54" s="172" t="s">
        <v>206</v>
      </c>
      <c r="D54" s="173">
        <f>SUM(D50:D53)</f>
        <v>0</v>
      </c>
      <c r="E54" s="174" t="s">
        <v>0</v>
      </c>
    </row>
    <row r="55" spans="3:5" ht="21" x14ac:dyDescent="0.35">
      <c r="C55" s="172" t="s">
        <v>238</v>
      </c>
      <c r="D55" s="173">
        <f>IF(Parameter!D26="",Parameter!D27,(Parameter!D26-1)*'Ergebnis '!D54)</f>
        <v>0</v>
      </c>
      <c r="E55" s="174" t="s">
        <v>0</v>
      </c>
    </row>
    <row r="56" spans="3:5" ht="21" x14ac:dyDescent="0.35">
      <c r="C56" s="172" t="s">
        <v>220</v>
      </c>
      <c r="D56" s="173">
        <f>SUM(D54:D55)</f>
        <v>0</v>
      </c>
      <c r="E56" s="174" t="s">
        <v>0</v>
      </c>
    </row>
    <row r="57" spans="3:5" ht="21" x14ac:dyDescent="0.35">
      <c r="C57" s="175" t="s">
        <v>59</v>
      </c>
      <c r="D57" s="176">
        <f>IFERROR(IF(Investitionen!$G$12="",(D56/Investitionen!G25)*100,(D56/(Investitionen!G12*Parameter!D123))*100),0)</f>
        <v>0</v>
      </c>
      <c r="E57" s="177" t="s">
        <v>148</v>
      </c>
    </row>
    <row r="58" spans="3:5" ht="18.75" x14ac:dyDescent="0.3">
      <c r="C58" s="464" t="s">
        <v>145</v>
      </c>
      <c r="D58" s="465"/>
      <c r="E58" s="466"/>
    </row>
    <row r="59" spans="3:5" x14ac:dyDescent="0.25">
      <c r="C59" s="170" t="s">
        <v>60</v>
      </c>
      <c r="D59" s="171">
        <f>IFERROR(IF(Investitionen!$G$12="",(((Investitionen!$G$25/Parameter!$D$9)*Parameter!D22)/Parameter!$D$6)*Parameter!D18,((((Investitionen!$G$12*Parameter!$D$123)/Parameter!$D$9)*Parameter!D22)/Parameter!$D$6)*Parameter!D18),0)</f>
        <v>0</v>
      </c>
      <c r="E59" s="119" t="s">
        <v>146</v>
      </c>
    </row>
    <row r="60" spans="3:5" x14ac:dyDescent="0.25">
      <c r="C60" s="120" t="s">
        <v>61</v>
      </c>
      <c r="D60" s="121">
        <f>IFERROR(IF(Investitionen!$G$12="",(((Investitionen!$G$25/Parameter!$D$9)*Parameter!D23)/Parameter!$D$6)*Parameter!D19,((((Investitionen!$G$12*Parameter!$D$123)/Parameter!$D$9)*Parameter!D23)/Parameter!$D$6)*Parameter!D19),0)</f>
        <v>0</v>
      </c>
      <c r="E60" s="122" t="s">
        <v>146</v>
      </c>
    </row>
    <row r="61" spans="3:5" ht="15" customHeight="1" x14ac:dyDescent="0.25">
      <c r="C61" s="120" t="s">
        <v>62</v>
      </c>
      <c r="D61" s="121">
        <f>IFERROR(IF(Investitionen!$G$12="",(((Investitionen!$G$25/Parameter!$D$9)*Parameter!D24)/Parameter!$D$6)*Parameter!D20,((((Investitionen!$G$12*Parameter!$D$123)/Parameter!$D$9)*Parameter!D24)/Parameter!$D$6)*Parameter!D20),0)</f>
        <v>0</v>
      </c>
      <c r="E61" s="122" t="s">
        <v>146</v>
      </c>
    </row>
    <row r="62" spans="3:5" ht="15.75" customHeight="1" x14ac:dyDescent="0.25">
      <c r="C62" s="123" t="s">
        <v>63</v>
      </c>
      <c r="D62" s="124">
        <f>IFERROR(IF(Investitionen!$G$12="",(((Investitionen!$G$25/Parameter!$D$9)*Parameter!D25)/Parameter!$D$6)*Parameter!D21,((((Investitionen!$G$12*Parameter!$D$123)/Parameter!$D$9)*Parameter!D25)/Parameter!$D$6)*Parameter!D21),0)</f>
        <v>0</v>
      </c>
      <c r="E62" s="125" t="s">
        <v>146</v>
      </c>
    </row>
    <row r="63" spans="3:5" ht="21" x14ac:dyDescent="0.35">
      <c r="C63" s="178" t="s">
        <v>65</v>
      </c>
      <c r="D63" s="179">
        <f>SUM(D59:D62)</f>
        <v>0</v>
      </c>
      <c r="E63" s="180" t="s">
        <v>146</v>
      </c>
    </row>
    <row r="64" spans="3:5" x14ac:dyDescent="0.25">
      <c r="C64" s="395"/>
      <c r="D64" s="396"/>
      <c r="E64" s="397"/>
    </row>
    <row r="65" spans="3:5" ht="26.25" x14ac:dyDescent="0.4">
      <c r="C65" s="467" t="s">
        <v>149</v>
      </c>
      <c r="D65" s="468"/>
      <c r="E65" s="469"/>
    </row>
    <row r="66" spans="3:5" ht="18.75" x14ac:dyDescent="0.3">
      <c r="C66" s="464" t="s">
        <v>140</v>
      </c>
      <c r="D66" s="465"/>
      <c r="E66" s="466"/>
    </row>
    <row r="67" spans="3:5" x14ac:dyDescent="0.25">
      <c r="C67" s="170" t="s">
        <v>141</v>
      </c>
      <c r="D67" s="171">
        <f>IF(Investitionen!$G$13="",(Investitionen!$G$26*Parameter!F10*Parameter!F14),((Investitionen!$G$13*Parameter!$D$124)*Parameter!F10*Parameter!F14))</f>
        <v>0</v>
      </c>
      <c r="E67" s="119" t="s">
        <v>0</v>
      </c>
    </row>
    <row r="68" spans="3:5" x14ac:dyDescent="0.25">
      <c r="C68" s="120" t="s">
        <v>142</v>
      </c>
      <c r="D68" s="121">
        <f>IF(Investitionen!$G$13="",(Investitionen!$G$26*Parameter!F11*Parameter!F15),((Investitionen!$G$13*Parameter!$D$124)*Parameter!F11*Parameter!F15))</f>
        <v>0</v>
      </c>
      <c r="E68" s="122" t="s">
        <v>0</v>
      </c>
    </row>
    <row r="69" spans="3:5" x14ac:dyDescent="0.25">
      <c r="C69" s="120" t="s">
        <v>143</v>
      </c>
      <c r="D69" s="121">
        <f>IF(Investitionen!$G$13="",(Investitionen!$G$26*Parameter!F12*Parameter!F16),((Investitionen!$G$13*Parameter!$D$124)*Parameter!F12*Parameter!F16))</f>
        <v>0</v>
      </c>
      <c r="E69" s="122" t="s">
        <v>0</v>
      </c>
    </row>
    <row r="70" spans="3:5" x14ac:dyDescent="0.25">
      <c r="C70" s="123" t="s">
        <v>144</v>
      </c>
      <c r="D70" s="124">
        <f>IF(Investitionen!$G$13="",(Investitionen!$G$26*Parameter!F13*Parameter!F17),((Investitionen!$G$13*Parameter!$D$124)*Parameter!F13*Parameter!F17))</f>
        <v>0</v>
      </c>
      <c r="E70" s="125" t="s">
        <v>0</v>
      </c>
    </row>
    <row r="71" spans="3:5" ht="21" x14ac:dyDescent="0.35">
      <c r="C71" s="172" t="s">
        <v>236</v>
      </c>
      <c r="D71" s="173">
        <f>SUM(D67:D70)</f>
        <v>0</v>
      </c>
      <c r="E71" s="174" t="s">
        <v>0</v>
      </c>
    </row>
    <row r="72" spans="3:5" ht="21" x14ac:dyDescent="0.35">
      <c r="C72" s="172" t="s">
        <v>238</v>
      </c>
      <c r="D72" s="173">
        <f>IF(Parameter!D26="",Parameter!D27,(Parameter!D26-1)*'Ergebnis '!D71)</f>
        <v>0</v>
      </c>
      <c r="E72" s="174" t="s">
        <v>0</v>
      </c>
    </row>
    <row r="73" spans="3:5" ht="21" x14ac:dyDescent="0.35">
      <c r="C73" s="172" t="s">
        <v>237</v>
      </c>
      <c r="D73" s="173">
        <f>SUM(D71:D72)</f>
        <v>0</v>
      </c>
      <c r="E73" s="174" t="s">
        <v>0</v>
      </c>
    </row>
    <row r="74" spans="3:5" ht="21" x14ac:dyDescent="0.35">
      <c r="C74" s="175" t="s">
        <v>59</v>
      </c>
      <c r="D74" s="176">
        <f>IFERROR(IF(Investitionen!$G$13="",('Ergebnis '!D73/Investitionen!G26)*100,(D73/(Investitionen!G13*Parameter!D124)*100)),0)</f>
        <v>0</v>
      </c>
      <c r="E74" s="181" t="s">
        <v>151</v>
      </c>
    </row>
    <row r="75" spans="3:5" ht="18.75" x14ac:dyDescent="0.3">
      <c r="C75" s="464" t="s">
        <v>145</v>
      </c>
      <c r="D75" s="465"/>
      <c r="E75" s="466"/>
    </row>
    <row r="76" spans="3:5" x14ac:dyDescent="0.25">
      <c r="C76" s="170" t="s">
        <v>60</v>
      </c>
      <c r="D76" s="171">
        <f>IFERROR(IF(Investitionen!$G$13="",(((Investitionen!$G$26/Parameter!$F$9)*Parameter!F22)/Parameter!$D$6)*Parameter!F18,((((Investitionen!$G$13*Parameter!$D$124)/Parameter!$F$9)*Parameter!F22)/Parameter!$D$6)*Parameter!F18),0)</f>
        <v>0</v>
      </c>
      <c r="E76" s="119" t="s">
        <v>146</v>
      </c>
    </row>
    <row r="77" spans="3:5" x14ac:dyDescent="0.25">
      <c r="C77" s="120" t="s">
        <v>61</v>
      </c>
      <c r="D77" s="121">
        <f>IFERROR(IF(Investitionen!$G$13="",(((Investitionen!$G$26/Parameter!$F$9)*Parameter!F23)/Parameter!$D$6)*Parameter!F19,((((Investitionen!$G$13*Parameter!$D$124)/Parameter!$F$9)*Parameter!F23)/Parameter!$D$6)*Parameter!F19),0)</f>
        <v>0</v>
      </c>
      <c r="E77" s="122" t="s">
        <v>146</v>
      </c>
    </row>
    <row r="78" spans="3:5" x14ac:dyDescent="0.25">
      <c r="C78" s="120" t="s">
        <v>62</v>
      </c>
      <c r="D78" s="121">
        <f>IFERROR(IF(Investitionen!$G$13="",(((Investitionen!$G$26/Parameter!$F$9)*Parameter!F24)/Parameter!$D$6)*Parameter!F20,((((Investitionen!$G$13*Parameter!$D$124)/Parameter!$F$9)*Parameter!F24)/Parameter!$D$6)*Parameter!F20),0)</f>
        <v>0</v>
      </c>
      <c r="E78" s="122" t="s">
        <v>146</v>
      </c>
    </row>
    <row r="79" spans="3:5" x14ac:dyDescent="0.25">
      <c r="C79" s="123" t="s">
        <v>63</v>
      </c>
      <c r="D79" s="124">
        <f>IFERROR(IF(Investitionen!$G$13="",(((Investitionen!$G$26/Parameter!$F$9)*Parameter!F25)/Parameter!$D$6)*Parameter!F21,((((Investitionen!$G$13*Parameter!$D$124)/Parameter!$F$9)*Parameter!F25)/Parameter!$D$6)*Parameter!F21),0)</f>
        <v>0</v>
      </c>
      <c r="E79" s="125" t="s">
        <v>146</v>
      </c>
    </row>
    <row r="80" spans="3:5" ht="21" x14ac:dyDescent="0.35">
      <c r="C80" s="178" t="s">
        <v>65</v>
      </c>
      <c r="D80" s="179">
        <f>SUM(D76:D79)</f>
        <v>0</v>
      </c>
      <c r="E80" s="180" t="s">
        <v>146</v>
      </c>
    </row>
    <row r="81" spans="3:5" x14ac:dyDescent="0.25">
      <c r="C81" s="395"/>
      <c r="D81" s="396"/>
      <c r="E81" s="397"/>
    </row>
    <row r="82" spans="3:5" ht="26.25" x14ac:dyDescent="0.4">
      <c r="C82" s="467" t="s">
        <v>152</v>
      </c>
      <c r="D82" s="468"/>
      <c r="E82" s="469"/>
    </row>
    <row r="83" spans="3:5" ht="18.75" x14ac:dyDescent="0.3">
      <c r="C83" s="470" t="s">
        <v>140</v>
      </c>
      <c r="D83" s="471"/>
      <c r="E83" s="472"/>
    </row>
    <row r="84" spans="3:5" x14ac:dyDescent="0.25">
      <c r="C84" s="170" t="s">
        <v>54</v>
      </c>
      <c r="D84" s="171">
        <f>IF(Investitionen!$G$14="",(Investitionen!$G$27*Parameter!H10*Parameter!H14),((Investitionen!$G$14*Parameter!$D$125)*Parameter!H10*Parameter!H14))</f>
        <v>0</v>
      </c>
      <c r="E84" s="119" t="s">
        <v>0</v>
      </c>
    </row>
    <row r="85" spans="3:5" x14ac:dyDescent="0.25">
      <c r="C85" s="120" t="s">
        <v>55</v>
      </c>
      <c r="D85" s="121">
        <f>IF(Investitionen!$G$14="",(Investitionen!$G$27*Parameter!H11*Parameter!H15),((Investitionen!$G$14*Parameter!$D$125)*Parameter!H11*Parameter!H15))</f>
        <v>0</v>
      </c>
      <c r="E85" s="122" t="s">
        <v>0</v>
      </c>
    </row>
    <row r="86" spans="3:5" x14ac:dyDescent="0.25">
      <c r="C86" s="120" t="s">
        <v>58</v>
      </c>
      <c r="D86" s="121">
        <f>IF(Investitionen!$G$14="",(Investitionen!$G$27*Parameter!H12*Parameter!H16),((Investitionen!$G$14*Parameter!$D$125)*Parameter!H12*Parameter!H16))</f>
        <v>0</v>
      </c>
      <c r="E86" s="122" t="s">
        <v>0</v>
      </c>
    </row>
    <row r="87" spans="3:5" x14ac:dyDescent="0.25">
      <c r="C87" s="123" t="s">
        <v>57</v>
      </c>
      <c r="D87" s="124">
        <f>IF(Investitionen!$G$14="",(Investitionen!$G$27*Parameter!H13*Parameter!H17),((Investitionen!$G$14*Parameter!$D$125)*Parameter!H13*Parameter!H17))</f>
        <v>0</v>
      </c>
      <c r="E87" s="125" t="s">
        <v>0</v>
      </c>
    </row>
    <row r="88" spans="3:5" ht="21" x14ac:dyDescent="0.35">
      <c r="C88" s="172" t="s">
        <v>206</v>
      </c>
      <c r="D88" s="173">
        <f>SUM(D84:D87)</f>
        <v>0</v>
      </c>
      <c r="E88" s="174" t="s">
        <v>0</v>
      </c>
    </row>
    <row r="89" spans="3:5" ht="21" x14ac:dyDescent="0.35">
      <c r="C89" s="172" t="s">
        <v>238</v>
      </c>
      <c r="D89" s="173">
        <f>IF(Parameter!D26="",Parameter!D27,(Parameter!D26-1)*D88)</f>
        <v>0</v>
      </c>
      <c r="E89" s="174" t="s">
        <v>0</v>
      </c>
    </row>
    <row r="90" spans="3:5" ht="21" x14ac:dyDescent="0.35">
      <c r="C90" s="172" t="s">
        <v>220</v>
      </c>
      <c r="D90" s="173">
        <f>SUM(D88:D89)</f>
        <v>0</v>
      </c>
      <c r="E90" s="174" t="s">
        <v>0</v>
      </c>
    </row>
    <row r="91" spans="3:5" ht="21" x14ac:dyDescent="0.35">
      <c r="C91" s="175" t="s">
        <v>59</v>
      </c>
      <c r="D91" s="176">
        <f>IFERROR(IF(Investitionen!$G$14="",(D90/Investitionen!G27)*100,(D90/(Investitionen!G14*Parameter!D125))*100),0)</f>
        <v>0</v>
      </c>
      <c r="E91" s="181" t="s">
        <v>151</v>
      </c>
    </row>
    <row r="92" spans="3:5" ht="18.75" x14ac:dyDescent="0.3">
      <c r="C92" s="464" t="s">
        <v>145</v>
      </c>
      <c r="D92" s="465"/>
      <c r="E92" s="466"/>
    </row>
    <row r="93" spans="3:5" x14ac:dyDescent="0.25">
      <c r="C93" s="170" t="s">
        <v>60</v>
      </c>
      <c r="D93" s="171">
        <f>IFERROR(IF(Investitionen!$G$14="",(((Investitionen!$G$27/Parameter!$H$9)*Parameter!H22)/Parameter!$D$6)*Parameter!H18,((((Investitionen!$G$14*Parameter!$D$125)/Parameter!$H$9)*Parameter!H22)/Parameter!$D$6)*Parameter!H18),0)</f>
        <v>0</v>
      </c>
      <c r="E93" s="119" t="s">
        <v>146</v>
      </c>
    </row>
    <row r="94" spans="3:5" x14ac:dyDescent="0.25">
      <c r="C94" s="120" t="s">
        <v>61</v>
      </c>
      <c r="D94" s="121">
        <f>IFERROR(IF(Investitionen!$G$14="",(((Investitionen!$G$27/Parameter!$H$9)*Parameter!H23)/Parameter!$D$6)*Parameter!H19,((((Investitionen!$G$14*Parameter!$D$125)/Parameter!$H$9)*Parameter!H23)/Parameter!$D$6)*Parameter!H19),0)</f>
        <v>0</v>
      </c>
      <c r="E94" s="122" t="s">
        <v>146</v>
      </c>
    </row>
    <row r="95" spans="3:5" x14ac:dyDescent="0.25">
      <c r="C95" s="120" t="s">
        <v>62</v>
      </c>
      <c r="D95" s="121">
        <f>IFERROR(IF(Investitionen!$G$14="",(((Investitionen!$G$27/Parameter!$H$9)*Parameter!H24)/Parameter!$D$6)*Parameter!H20,((((Investitionen!$G$14*Parameter!$D$125)/Parameter!$H$9)*Parameter!H24)/Parameter!$D$6)*Parameter!H20),0)</f>
        <v>0</v>
      </c>
      <c r="E95" s="122" t="s">
        <v>146</v>
      </c>
    </row>
    <row r="96" spans="3:5" x14ac:dyDescent="0.25">
      <c r="C96" s="123" t="s">
        <v>63</v>
      </c>
      <c r="D96" s="124">
        <f>IFERROR(IF(Investitionen!$G$14="",(((Investitionen!$G$27/Parameter!$H$9)*Parameter!H25)/Parameter!$D$6)*Parameter!H21,((((Investitionen!$G$14*Parameter!$D$125)/Parameter!$H$9)*Parameter!H25)/Parameter!$D$6)*Parameter!H21),0)</f>
        <v>0</v>
      </c>
      <c r="E96" s="125" t="s">
        <v>146</v>
      </c>
    </row>
    <row r="97" spans="1:7" ht="21" x14ac:dyDescent="0.35">
      <c r="C97" s="178" t="s">
        <v>65</v>
      </c>
      <c r="D97" s="179">
        <f>SUM(D93:D96)</f>
        <v>0</v>
      </c>
      <c r="E97" s="180" t="s">
        <v>146</v>
      </c>
    </row>
    <row r="98" spans="1:7" x14ac:dyDescent="0.25">
      <c r="C98" s="395"/>
      <c r="D98" s="396"/>
      <c r="E98" s="397"/>
    </row>
    <row r="99" spans="1:7" ht="36" x14ac:dyDescent="0.55000000000000004">
      <c r="A99" s="182"/>
      <c r="C99" s="386" t="s">
        <v>153</v>
      </c>
      <c r="D99" s="387"/>
      <c r="E99" s="388"/>
    </row>
    <row r="100" spans="1:7" x14ac:dyDescent="0.25">
      <c r="C100" s="389"/>
      <c r="D100" s="390"/>
      <c r="E100" s="391"/>
    </row>
    <row r="101" spans="1:7" x14ac:dyDescent="0.25">
      <c r="C101" s="392"/>
      <c r="D101" s="393"/>
      <c r="E101" s="394"/>
    </row>
    <row r="102" spans="1:7" ht="26.25" x14ac:dyDescent="0.4">
      <c r="C102" s="404" t="s">
        <v>154</v>
      </c>
      <c r="D102" s="405"/>
      <c r="E102" s="406"/>
    </row>
    <row r="103" spans="1:7" ht="18.75" x14ac:dyDescent="0.3">
      <c r="C103" s="407" t="s">
        <v>140</v>
      </c>
      <c r="D103" s="408"/>
      <c r="E103" s="409"/>
    </row>
    <row r="104" spans="1:7" x14ac:dyDescent="0.25">
      <c r="C104" s="183" t="s">
        <v>66</v>
      </c>
      <c r="D104" s="130">
        <f>IF(Investitionen!$G$15="",(Investitionen!$G$28*Parameter!D31*Parameter!D37), ((Investitionen!$G$15*Parameter!$D$126)*Parameter!D31*Parameter!D37))</f>
        <v>0</v>
      </c>
      <c r="E104" s="131" t="s">
        <v>0</v>
      </c>
    </row>
    <row r="105" spans="1:7" x14ac:dyDescent="0.25">
      <c r="C105" s="132" t="s">
        <v>67</v>
      </c>
      <c r="D105" s="133">
        <f>IF(Investitionen!$G$15="",(Investitionen!$G$28*Parameter!D32*Parameter!D38), ((Investitionen!$G$15*Parameter!$D$126)*Parameter!D32*Parameter!D38))</f>
        <v>0</v>
      </c>
      <c r="E105" s="134" t="s">
        <v>0</v>
      </c>
    </row>
    <row r="106" spans="1:7" x14ac:dyDescent="0.25">
      <c r="C106" s="132" t="s">
        <v>68</v>
      </c>
      <c r="D106" s="133">
        <f>IF(Investitionen!$G$15="",(Investitionen!$G$28*Parameter!D33*Parameter!D39), ((Investitionen!$G$15*Parameter!$D$126)*Parameter!D33*Parameter!D39))</f>
        <v>0</v>
      </c>
      <c r="E106" s="134" t="s">
        <v>0</v>
      </c>
    </row>
    <row r="107" spans="1:7" x14ac:dyDescent="0.25">
      <c r="C107" s="132" t="s">
        <v>69</v>
      </c>
      <c r="D107" s="133">
        <f>IF(Investitionen!$G$15="",(Investitionen!$G$28*Parameter!D34*Parameter!D40), ((Investitionen!$G$15*Parameter!$D$126)*Parameter!D34*Parameter!D40))</f>
        <v>0</v>
      </c>
      <c r="E107" s="134" t="s">
        <v>0</v>
      </c>
    </row>
    <row r="108" spans="1:7" x14ac:dyDescent="0.25">
      <c r="C108" s="132" t="s">
        <v>70</v>
      </c>
      <c r="D108" s="133">
        <f>IF(Investitionen!$G$15="",(Investitionen!$G$28*Parameter!D35*Parameter!D41), ((Investitionen!$G$15*Parameter!$D$126)*Parameter!D35*Parameter!D41))</f>
        <v>0</v>
      </c>
      <c r="E108" s="134" t="s">
        <v>0</v>
      </c>
    </row>
    <row r="109" spans="1:7" x14ac:dyDescent="0.25">
      <c r="C109" s="135" t="s">
        <v>71</v>
      </c>
      <c r="D109" s="136">
        <f>IF(Investitionen!$G$15="",(Investitionen!$G$28*Parameter!D36*Parameter!D42), ((Investitionen!$G$15*Parameter!$D$126)*Parameter!D36*Parameter!D42))</f>
        <v>0</v>
      </c>
      <c r="E109" s="137" t="s">
        <v>0</v>
      </c>
      <c r="G109" s="165"/>
    </row>
    <row r="110" spans="1:7" ht="21" x14ac:dyDescent="0.35">
      <c r="C110" s="184" t="s">
        <v>206</v>
      </c>
      <c r="D110" s="185">
        <f>SUM(D104:D109)</f>
        <v>0</v>
      </c>
      <c r="E110" s="186" t="s">
        <v>0</v>
      </c>
      <c r="G110" s="165"/>
    </row>
    <row r="111" spans="1:7" ht="21" x14ac:dyDescent="0.35">
      <c r="C111" s="184" t="s">
        <v>238</v>
      </c>
      <c r="D111" s="185">
        <f>IF(Parameter!D55="",Parameter!D56,(Parameter!D55-1)*'Ergebnis '!D110)</f>
        <v>0</v>
      </c>
      <c r="E111" s="186" t="s">
        <v>0</v>
      </c>
      <c r="G111" s="165"/>
    </row>
    <row r="112" spans="1:7" ht="21" x14ac:dyDescent="0.35">
      <c r="C112" s="184" t="s">
        <v>220</v>
      </c>
      <c r="D112" s="185">
        <f>SUM(D110:D111)</f>
        <v>0</v>
      </c>
      <c r="E112" s="186" t="s">
        <v>0</v>
      </c>
      <c r="G112" s="165"/>
    </row>
    <row r="113" spans="3:7" ht="21" x14ac:dyDescent="0.35">
      <c r="C113" s="187" t="s">
        <v>59</v>
      </c>
      <c r="D113" s="188">
        <f>IFERROR(IF(Investitionen!$G$15="",(D112/Investitionen!G28)*100, (D112/(Investitionen!G15*Parameter!D126))*100),0)</f>
        <v>0</v>
      </c>
      <c r="E113" s="189" t="s">
        <v>148</v>
      </c>
      <c r="G113" s="165"/>
    </row>
    <row r="114" spans="3:7" ht="18.75" x14ac:dyDescent="0.3">
      <c r="C114" s="410" t="s">
        <v>145</v>
      </c>
      <c r="D114" s="411"/>
      <c r="E114" s="412"/>
    </row>
    <row r="115" spans="3:7" x14ac:dyDescent="0.25">
      <c r="C115" s="183" t="s">
        <v>72</v>
      </c>
      <c r="D115" s="130">
        <f>IFERROR(IF(Investitionen!$G$15="",(((Investitionen!$G$28/Parameter!$D$30)*Parameter!D49)/Parameter!$D$6)*Parameter!D43,((((Investitionen!$G$15*Parameter!$D$126)/Parameter!$D$30)*Parameter!D49)/Parameter!$D$6)*Parameter!D43),0)</f>
        <v>0</v>
      </c>
      <c r="E115" s="131" t="s">
        <v>146</v>
      </c>
    </row>
    <row r="116" spans="3:7" x14ac:dyDescent="0.25">
      <c r="C116" s="132" t="s">
        <v>73</v>
      </c>
      <c r="D116" s="133">
        <f>IFERROR(IF(Investitionen!$G$15="",(((Investitionen!$G$28/Parameter!$D$30)*Parameter!D50)/Parameter!$D$6)*Parameter!D44,((((Investitionen!$G$15*Parameter!$D$126)/Parameter!$D$30)*Parameter!D50)/Parameter!$D$6)*Parameter!D44),0)</f>
        <v>0</v>
      </c>
      <c r="E116" s="134" t="s">
        <v>146</v>
      </c>
    </row>
    <row r="117" spans="3:7" x14ac:dyDescent="0.25">
      <c r="C117" s="132" t="s">
        <v>155</v>
      </c>
      <c r="D117" s="133">
        <f>IFERROR(IF(Investitionen!$G$15="",(((Investitionen!$G$28/Parameter!$D$30)*Parameter!D51)/Parameter!$D$6)*Parameter!D45,((((Investitionen!$G$15*Parameter!$D$126)/Parameter!$D$30)*Parameter!D51)/Parameter!$D$6)*Parameter!D45),0)</f>
        <v>0</v>
      </c>
      <c r="E117" s="134" t="s">
        <v>146</v>
      </c>
    </row>
    <row r="118" spans="3:7" x14ac:dyDescent="0.25">
      <c r="C118" s="132" t="s">
        <v>74</v>
      </c>
      <c r="D118" s="133">
        <f>IFERROR(IF(Investitionen!$G$15="",(((Investitionen!$G$28/Parameter!$D$30)*Parameter!D52)/Parameter!$D$6)*Parameter!D46,((((Investitionen!$G$15*Parameter!$D$126)/Parameter!$D$30)*Parameter!D52)/Parameter!$D$6)*Parameter!D46),0)</f>
        <v>0</v>
      </c>
      <c r="E118" s="134" t="s">
        <v>146</v>
      </c>
    </row>
    <row r="119" spans="3:7" x14ac:dyDescent="0.25">
      <c r="C119" s="132" t="s">
        <v>75</v>
      </c>
      <c r="D119" s="133">
        <f>IFERROR(IF(Investitionen!$G$15="",(((Investitionen!$G$28/Parameter!$D$30)*Parameter!D53)/Parameter!$D$6)*Parameter!D47,((((Investitionen!$G$15*Parameter!$D$126)/Parameter!$D$30)*Parameter!D53)/Parameter!$D$6)*Parameter!D47),0)</f>
        <v>0</v>
      </c>
      <c r="E119" s="134" t="s">
        <v>146</v>
      </c>
    </row>
    <row r="120" spans="3:7" x14ac:dyDescent="0.25">
      <c r="C120" s="135" t="s">
        <v>76</v>
      </c>
      <c r="D120" s="136">
        <f>IFERROR(IF(Investitionen!$G$15="",(((Investitionen!$G$28/Parameter!$D$30)*Parameter!D54)/Parameter!$D$6)*Parameter!D48,((((Investitionen!$G$15*Parameter!$D$126)/Parameter!$D$30)*Parameter!D54)/Parameter!$D$6)*Parameter!D48),0)</f>
        <v>0</v>
      </c>
      <c r="E120" s="137" t="s">
        <v>146</v>
      </c>
    </row>
    <row r="121" spans="3:7" ht="21" x14ac:dyDescent="0.35">
      <c r="C121" s="190" t="s">
        <v>65</v>
      </c>
      <c r="D121" s="191">
        <f>SUM(D115:D120)</f>
        <v>0</v>
      </c>
      <c r="E121" s="192" t="s">
        <v>146</v>
      </c>
    </row>
    <row r="122" spans="3:7" x14ac:dyDescent="0.25">
      <c r="C122" s="398"/>
      <c r="D122" s="399"/>
      <c r="E122" s="400"/>
    </row>
    <row r="123" spans="3:7" ht="26.25" x14ac:dyDescent="0.4">
      <c r="C123" s="404" t="s">
        <v>156</v>
      </c>
      <c r="D123" s="405"/>
      <c r="E123" s="406"/>
    </row>
    <row r="124" spans="3:7" ht="18.75" x14ac:dyDescent="0.3">
      <c r="C124" s="407" t="s">
        <v>140</v>
      </c>
      <c r="D124" s="408"/>
      <c r="E124" s="409"/>
    </row>
    <row r="125" spans="3:7" x14ac:dyDescent="0.25">
      <c r="C125" s="183" t="s">
        <v>66</v>
      </c>
      <c r="D125" s="130">
        <f>IF(Investitionen!$G$16="",(Investitionen!$G$29*Parameter!F31*Parameter!F37),((Investitionen!$G$16*Parameter!$D$127)*Parameter!F31*Parameter!F37))</f>
        <v>0</v>
      </c>
      <c r="E125" s="131" t="s">
        <v>0</v>
      </c>
    </row>
    <row r="126" spans="3:7" x14ac:dyDescent="0.25">
      <c r="C126" s="132" t="s">
        <v>67</v>
      </c>
      <c r="D126" s="133">
        <f>IF(Investitionen!$G$16="",(Investitionen!$G$29*Parameter!F32*Parameter!F38),((Investitionen!$G$16*Parameter!$D$127)*Parameter!F32*Parameter!F38))</f>
        <v>0</v>
      </c>
      <c r="E126" s="134" t="s">
        <v>0</v>
      </c>
    </row>
    <row r="127" spans="3:7" x14ac:dyDescent="0.25">
      <c r="C127" s="132" t="s">
        <v>68</v>
      </c>
      <c r="D127" s="133">
        <f>IF(Investitionen!$G$16="",(Investitionen!$G$29*Parameter!F33*Parameter!F39),((Investitionen!$G$16*Parameter!$D$127)*Parameter!F33*Parameter!F39))</f>
        <v>0</v>
      </c>
      <c r="E127" s="134" t="s">
        <v>0</v>
      </c>
    </row>
    <row r="128" spans="3:7" x14ac:dyDescent="0.25">
      <c r="C128" s="132" t="s">
        <v>69</v>
      </c>
      <c r="D128" s="133">
        <f>IF(Investitionen!$G$16="",(Investitionen!$G$29*Parameter!F34*Parameter!F40),((Investitionen!$G$16*Parameter!$D$127)*Parameter!F34*Parameter!F40))</f>
        <v>0</v>
      </c>
      <c r="E128" s="134" t="s">
        <v>0</v>
      </c>
    </row>
    <row r="129" spans="1:73" x14ac:dyDescent="0.25">
      <c r="C129" s="132" t="s">
        <v>70</v>
      </c>
      <c r="D129" s="133">
        <f>IF(Investitionen!$G$16="",(Investitionen!$G$29*Parameter!F35*Parameter!F41),((Investitionen!$G$16*Parameter!$D$127)*Parameter!F35*Parameter!F41))</f>
        <v>0</v>
      </c>
      <c r="E129" s="134" t="s">
        <v>0</v>
      </c>
    </row>
    <row r="130" spans="1:73" x14ac:dyDescent="0.25">
      <c r="C130" s="135" t="s">
        <v>71</v>
      </c>
      <c r="D130" s="136">
        <f>IF(Investitionen!$G$16="",(Investitionen!$G$29*Parameter!F36*Parameter!F42),((Investitionen!$G$16*Parameter!$D$127)*Parameter!F36*Parameter!F42))</f>
        <v>0</v>
      </c>
      <c r="E130" s="137" t="s">
        <v>0</v>
      </c>
    </row>
    <row r="131" spans="1:73" ht="21" x14ac:dyDescent="0.35">
      <c r="C131" s="184" t="s">
        <v>206</v>
      </c>
      <c r="D131" s="185">
        <f>SUM(D125:D130)</f>
        <v>0</v>
      </c>
      <c r="E131" s="186" t="s">
        <v>0</v>
      </c>
      <c r="AJ131" s="165"/>
      <c r="AK131" s="165"/>
      <c r="AL131" s="165"/>
      <c r="AM131" s="165"/>
      <c r="AN131" s="165"/>
      <c r="AO131" s="165"/>
      <c r="AP131" s="165"/>
      <c r="AQ131" s="165"/>
      <c r="AR131" s="165"/>
      <c r="AS131" s="165"/>
      <c r="AT131" s="165"/>
      <c r="AU131" s="165"/>
      <c r="AV131" s="165"/>
      <c r="AW131" s="165"/>
      <c r="AX131" s="165"/>
      <c r="AY131" s="165"/>
      <c r="AZ131" s="165"/>
      <c r="BA131" s="165"/>
      <c r="BB131" s="165"/>
      <c r="BC131" s="165"/>
      <c r="BD131" s="165"/>
      <c r="BE131" s="165"/>
      <c r="BF131" s="165"/>
      <c r="BG131" s="165"/>
      <c r="BH131" s="165"/>
      <c r="BI131" s="165"/>
      <c r="BJ131" s="165"/>
      <c r="BK131" s="165"/>
      <c r="BL131" s="165"/>
      <c r="BM131" s="165"/>
      <c r="BN131" s="165"/>
      <c r="BO131" s="165"/>
      <c r="BP131" s="165"/>
      <c r="BQ131" s="165"/>
      <c r="BR131" s="165"/>
      <c r="BS131" s="165"/>
      <c r="BT131" s="165"/>
      <c r="BU131" s="165"/>
    </row>
    <row r="132" spans="1:73" ht="21" x14ac:dyDescent="0.35">
      <c r="C132" s="193" t="s">
        <v>238</v>
      </c>
      <c r="D132" s="194">
        <f>IF(Parameter!D55="",Parameter!D56,(Parameter!D55-1)*'Ergebnis '!D131)</f>
        <v>0</v>
      </c>
      <c r="E132" s="186" t="s">
        <v>0</v>
      </c>
      <c r="AJ132" s="165"/>
      <c r="AK132" s="165"/>
      <c r="AL132" s="165"/>
      <c r="AM132" s="165"/>
      <c r="AN132" s="165"/>
      <c r="AO132" s="165"/>
      <c r="AP132" s="165"/>
      <c r="AQ132" s="165"/>
      <c r="AR132" s="165"/>
      <c r="AS132" s="165"/>
      <c r="AT132" s="165"/>
      <c r="AU132" s="165"/>
      <c r="AV132" s="165"/>
      <c r="AW132" s="165"/>
      <c r="AX132" s="165"/>
      <c r="AY132" s="165"/>
      <c r="AZ132" s="165"/>
      <c r="BA132" s="165"/>
      <c r="BB132" s="165"/>
      <c r="BC132" s="165"/>
      <c r="BD132" s="165"/>
      <c r="BE132" s="165"/>
      <c r="BF132" s="165"/>
      <c r="BG132" s="165"/>
      <c r="BH132" s="165"/>
      <c r="BI132" s="165"/>
      <c r="BJ132" s="165"/>
      <c r="BK132" s="165"/>
      <c r="BL132" s="165"/>
      <c r="BM132" s="165"/>
      <c r="BN132" s="165"/>
      <c r="BO132" s="165"/>
      <c r="BP132" s="165"/>
      <c r="BQ132" s="165"/>
      <c r="BR132" s="165"/>
      <c r="BS132" s="165"/>
      <c r="BT132" s="165"/>
      <c r="BU132" s="165"/>
    </row>
    <row r="133" spans="1:73" s="195" customFormat="1" ht="21" x14ac:dyDescent="0.35">
      <c r="A133" s="165"/>
      <c r="B133" s="165"/>
      <c r="C133" s="193" t="s">
        <v>220</v>
      </c>
      <c r="D133" s="194">
        <f>SUM(D131:D132)</f>
        <v>0</v>
      </c>
      <c r="E133" s="186" t="s">
        <v>0</v>
      </c>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5"/>
      <c r="AW133" s="165"/>
      <c r="AX133" s="165"/>
      <c r="AY133" s="165"/>
      <c r="AZ133" s="165"/>
      <c r="BA133" s="165"/>
      <c r="BB133" s="165"/>
      <c r="BC133" s="165"/>
      <c r="BD133" s="165"/>
      <c r="BE133" s="165"/>
      <c r="BF133" s="165"/>
      <c r="BG133" s="165"/>
      <c r="BH133" s="165"/>
      <c r="BI133" s="165"/>
      <c r="BJ133" s="165"/>
      <c r="BK133" s="165"/>
      <c r="BL133" s="165"/>
      <c r="BM133" s="165"/>
      <c r="BN133" s="165"/>
      <c r="BO133" s="165"/>
      <c r="BP133" s="165"/>
      <c r="BQ133" s="165"/>
      <c r="BR133" s="165"/>
      <c r="BS133" s="165"/>
      <c r="BT133" s="165"/>
      <c r="BU133" s="165"/>
    </row>
    <row r="134" spans="1:73" ht="19.5" customHeight="1" x14ac:dyDescent="0.35">
      <c r="A134" s="165"/>
      <c r="B134" s="196"/>
      <c r="C134" s="187" t="s">
        <v>59</v>
      </c>
      <c r="D134" s="188">
        <f>IFERROR(IF(Investitionen!$G$16="",(D133/Investitionen!G29)*100,(D133/(Investitionen!G16*Parameter!D127))*100),0)</f>
        <v>0</v>
      </c>
      <c r="E134" s="192" t="s">
        <v>151</v>
      </c>
      <c r="F134" s="165"/>
      <c r="AJ134" s="165"/>
      <c r="AK134" s="165"/>
      <c r="AL134" s="165"/>
      <c r="AM134" s="165"/>
      <c r="AN134" s="165"/>
      <c r="AO134" s="165"/>
      <c r="AP134" s="165"/>
      <c r="AQ134" s="165"/>
      <c r="AR134" s="165"/>
      <c r="AS134" s="165"/>
      <c r="AT134" s="165"/>
      <c r="AU134" s="165"/>
      <c r="AV134" s="165"/>
      <c r="AW134" s="165"/>
      <c r="AX134" s="165"/>
      <c r="AY134" s="165"/>
      <c r="AZ134" s="165"/>
      <c r="BA134" s="165"/>
      <c r="BB134" s="165"/>
      <c r="BC134" s="165"/>
      <c r="BD134" s="165"/>
      <c r="BE134" s="165"/>
      <c r="BF134" s="165"/>
      <c r="BG134" s="165"/>
      <c r="BH134" s="165"/>
      <c r="BI134" s="165"/>
      <c r="BJ134" s="165"/>
      <c r="BK134" s="165"/>
      <c r="BL134" s="165"/>
      <c r="BM134" s="165"/>
      <c r="BN134" s="165"/>
      <c r="BO134" s="165"/>
      <c r="BP134" s="165"/>
      <c r="BQ134" s="165"/>
      <c r="BR134" s="165"/>
      <c r="BS134" s="165"/>
      <c r="BT134" s="165"/>
      <c r="BU134" s="165"/>
    </row>
    <row r="135" spans="1:73" ht="18.75" x14ac:dyDescent="0.3">
      <c r="C135" s="410" t="s">
        <v>145</v>
      </c>
      <c r="D135" s="411"/>
      <c r="E135" s="412"/>
    </row>
    <row r="136" spans="1:73" x14ac:dyDescent="0.25">
      <c r="C136" s="183" t="s">
        <v>72</v>
      </c>
      <c r="D136" s="130">
        <f>IFERROR(IF(Investitionen!$G$16="",(((Investitionen!$G$29/Parameter!$F$30)*Parameter!F49)/Parameter!$D$6)*Parameter!F43, ((((Investitionen!$G$16*Parameter!D127)/Parameter!$F$30)*Parameter!F49)/Parameter!$D$6)*Parameter!F43),0)</f>
        <v>0</v>
      </c>
      <c r="E136" s="131" t="s">
        <v>146</v>
      </c>
    </row>
    <row r="137" spans="1:73" x14ac:dyDescent="0.25">
      <c r="C137" s="132" t="s">
        <v>73</v>
      </c>
      <c r="D137" s="133">
        <f>IFERROR(IF(Investitionen!$G$16="",(((Investitionen!$G$29/Parameter!$F$30)*Parameter!F50)/Parameter!$D$6)*Parameter!F44, ((((Investitionen!$G$16*Parameter!D128)/Parameter!$F$30)*Parameter!F50)/Parameter!$D$6)*Parameter!F44),0)</f>
        <v>0</v>
      </c>
      <c r="E137" s="134" t="s">
        <v>146</v>
      </c>
    </row>
    <row r="138" spans="1:73" x14ac:dyDescent="0.25">
      <c r="C138" s="132" t="s">
        <v>155</v>
      </c>
      <c r="D138" s="133">
        <f>IFERROR(IF(Investitionen!$G$16="",(((Investitionen!$G$29/Parameter!$F$30)*Parameter!F51)/Parameter!$D$6)*Parameter!F45, ((((Investitionen!$G$16*Parameter!D129)/Parameter!$F$30)*Parameter!F51)/Parameter!$D$6)*Parameter!F45),0)</f>
        <v>0</v>
      </c>
      <c r="E138" s="134" t="s">
        <v>146</v>
      </c>
    </row>
    <row r="139" spans="1:73" x14ac:dyDescent="0.25">
      <c r="C139" s="132" t="s">
        <v>74</v>
      </c>
      <c r="D139" s="133">
        <f>IFERROR(IF(Investitionen!$G$16="",(((Investitionen!$G$29/Parameter!$F$30)*Parameter!F52)/Parameter!$D$6)*Parameter!F46, ((((Investitionen!$G$16*Parameter!D130)/Parameter!$F$30)*Parameter!F52)/Parameter!$D$6)*Parameter!F46),0)</f>
        <v>0</v>
      </c>
      <c r="E139" s="134" t="s">
        <v>146</v>
      </c>
      <c r="G139" s="165"/>
    </row>
    <row r="140" spans="1:73" x14ac:dyDescent="0.25">
      <c r="C140" s="132" t="s">
        <v>75</v>
      </c>
      <c r="D140" s="133">
        <f>IFERROR(IF(Investitionen!$G$16="",(((Investitionen!$G$29/Parameter!$F$30)*Parameter!F53)/Parameter!$D$6)*Parameter!F47, ((((Investitionen!$G$16*Parameter!D131)/Parameter!$F$30)*Parameter!F53)/Parameter!$D$6)*Parameter!F47),0)</f>
        <v>0</v>
      </c>
      <c r="E140" s="134" t="s">
        <v>146</v>
      </c>
    </row>
    <row r="141" spans="1:73" x14ac:dyDescent="0.25">
      <c r="C141" s="135" t="s">
        <v>76</v>
      </c>
      <c r="D141" s="136">
        <f>IFERROR(IF(Investitionen!$G$16="",(((Investitionen!$G$29/Parameter!$F$30)*Parameter!F54)/Parameter!$D$6)*Parameter!F48, ((((Investitionen!$G$16*Parameter!D132)/Parameter!$F$30)*Parameter!F54)/Parameter!$D$6)*Parameter!F48),0)</f>
        <v>0</v>
      </c>
      <c r="E141" s="137" t="s">
        <v>146</v>
      </c>
    </row>
    <row r="142" spans="1:73" ht="21" x14ac:dyDescent="0.35">
      <c r="C142" s="190" t="s">
        <v>65</v>
      </c>
      <c r="D142" s="191">
        <f>SUM(D136:D141)</f>
        <v>0</v>
      </c>
      <c r="E142" s="197" t="s">
        <v>146</v>
      </c>
    </row>
    <row r="143" spans="1:73" x14ac:dyDescent="0.25">
      <c r="C143" s="198"/>
      <c r="D143" s="199"/>
      <c r="E143" s="200"/>
    </row>
    <row r="144" spans="1:73" ht="26.25" x14ac:dyDescent="0.4">
      <c r="A144" s="201"/>
      <c r="C144" s="404" t="s">
        <v>157</v>
      </c>
      <c r="D144" s="405"/>
      <c r="E144" s="406"/>
      <c r="G144" s="201"/>
    </row>
    <row r="145" spans="1:7" ht="18.75" x14ac:dyDescent="0.3">
      <c r="C145" s="407" t="s">
        <v>140</v>
      </c>
      <c r="D145" s="408"/>
      <c r="E145" s="409"/>
    </row>
    <row r="146" spans="1:7" x14ac:dyDescent="0.25">
      <c r="C146" s="183" t="s">
        <v>66</v>
      </c>
      <c r="D146" s="130">
        <f>IF(Investitionen!$G$17="",(Investitionen!$G$30*Parameter!H31*Parameter!H37),((Investitionen!$G$17*Parameter!$D$128)*Parameter!H31*Parameter!H37))</f>
        <v>0</v>
      </c>
      <c r="E146" s="131" t="s">
        <v>0</v>
      </c>
    </row>
    <row r="147" spans="1:7" x14ac:dyDescent="0.25">
      <c r="C147" s="132" t="s">
        <v>67</v>
      </c>
      <c r="D147" s="133">
        <f>IF(Investitionen!$G$17="",(Investitionen!$G$30*Parameter!H32*Parameter!H38),((Investitionen!$G$17*Parameter!$D$128)*Parameter!H32*Parameter!H38))</f>
        <v>0</v>
      </c>
      <c r="E147" s="134" t="s">
        <v>0</v>
      </c>
    </row>
    <row r="148" spans="1:7" x14ac:dyDescent="0.25">
      <c r="C148" s="132" t="s">
        <v>68</v>
      </c>
      <c r="D148" s="133">
        <f>IF(Investitionen!$G$17="",(Investitionen!$G$30*Parameter!H33*Parameter!H39),((Investitionen!$G$17*Parameter!$D$128)*Parameter!H33*Parameter!H39))</f>
        <v>0</v>
      </c>
      <c r="E148" s="134" t="s">
        <v>0</v>
      </c>
    </row>
    <row r="149" spans="1:7" x14ac:dyDescent="0.25">
      <c r="C149" s="132" t="s">
        <v>69</v>
      </c>
      <c r="D149" s="133">
        <f>IF(Investitionen!$G$17="",(Investitionen!$G$30*Parameter!H34*Parameter!H40),((Investitionen!$G$17*Parameter!$D$128)*Parameter!H34*Parameter!H40))</f>
        <v>0</v>
      </c>
      <c r="E149" s="134" t="s">
        <v>0</v>
      </c>
    </row>
    <row r="150" spans="1:7" x14ac:dyDescent="0.25">
      <c r="C150" s="132" t="s">
        <v>70</v>
      </c>
      <c r="D150" s="133">
        <f>IF(Investitionen!$G$17="",(Investitionen!$G$30*Parameter!H35*Parameter!H41),((Investitionen!$G$17*Parameter!$D$128)*Parameter!H35*Parameter!H41))</f>
        <v>0</v>
      </c>
      <c r="E150" s="134" t="s">
        <v>0</v>
      </c>
      <c r="G150" s="165"/>
    </row>
    <row r="151" spans="1:7" x14ac:dyDescent="0.25">
      <c r="C151" s="135" t="s">
        <v>71</v>
      </c>
      <c r="D151" s="136">
        <f>IF(Investitionen!$G$17="",(Investitionen!$G$30*Parameter!H36*Parameter!H42),((Investitionen!$G$17*Parameter!$D$128)*Parameter!H36*Parameter!H42))</f>
        <v>0</v>
      </c>
      <c r="E151" s="137" t="s">
        <v>0</v>
      </c>
    </row>
    <row r="152" spans="1:7" ht="21" x14ac:dyDescent="0.35">
      <c r="A152" s="201"/>
      <c r="C152" s="184" t="s">
        <v>206</v>
      </c>
      <c r="D152" s="194">
        <f>SUM(D146:D151)</f>
        <v>0</v>
      </c>
      <c r="E152" s="186" t="s">
        <v>0</v>
      </c>
      <c r="G152" s="201"/>
    </row>
    <row r="153" spans="1:7" ht="21" x14ac:dyDescent="0.35">
      <c r="A153" s="201"/>
      <c r="C153" s="184" t="s">
        <v>238</v>
      </c>
      <c r="D153" s="194">
        <f>IF(Parameter!D55="",Parameter!D56,(Parameter!D55-1)*'Ergebnis '!D152)</f>
        <v>0</v>
      </c>
      <c r="E153" s="186" t="s">
        <v>0</v>
      </c>
      <c r="G153" s="201"/>
    </row>
    <row r="154" spans="1:7" ht="21" x14ac:dyDescent="0.35">
      <c r="A154" s="201"/>
      <c r="C154" s="184" t="s">
        <v>220</v>
      </c>
      <c r="D154" s="185">
        <f>SUM(D152:D153)</f>
        <v>0</v>
      </c>
      <c r="E154" s="186" t="s">
        <v>0</v>
      </c>
      <c r="G154" s="201"/>
    </row>
    <row r="155" spans="1:7" ht="21" x14ac:dyDescent="0.35">
      <c r="C155" s="187" t="s">
        <v>59</v>
      </c>
      <c r="D155" s="188">
        <f>IFERROR(IF(Investitionen!$G$17="",(D154/Investitionen!G30)*100,(D154/(Investitionen!G17*Parameter!D128)*100)),0)</f>
        <v>0</v>
      </c>
      <c r="E155" s="189" t="s">
        <v>148</v>
      </c>
    </row>
    <row r="156" spans="1:7" ht="18.75" x14ac:dyDescent="0.3">
      <c r="C156" s="410" t="s">
        <v>145</v>
      </c>
      <c r="D156" s="411"/>
      <c r="E156" s="412"/>
    </row>
    <row r="157" spans="1:7" x14ac:dyDescent="0.25">
      <c r="C157" s="183" t="s">
        <v>72</v>
      </c>
      <c r="D157" s="130">
        <f>IFERROR(IF(Investitionen!$G$17="",(((Investitionen!$G$30/Parameter!$H$30)*Parameter!H49)/Parameter!$D$6)*Parameter!H43,((((Investitionen!$G$17*Parameter!$D$128)/Parameter!$H$30)*Parameter!H49)/Parameter!$D$6)*Parameter!H43),0)</f>
        <v>0</v>
      </c>
      <c r="E157" s="131" t="s">
        <v>146</v>
      </c>
    </row>
    <row r="158" spans="1:7" x14ac:dyDescent="0.25">
      <c r="C158" s="132" t="s">
        <v>73</v>
      </c>
      <c r="D158" s="133">
        <f>IFERROR(IF(Investitionen!$G$17="",(((Investitionen!$G$30/Parameter!$H$30)*Parameter!H50)/Parameter!$D$6)*Parameter!H44,((((Investitionen!$G$17*Parameter!$D$128)/Parameter!$H$30)*Parameter!H50)/Parameter!$D$6)*Parameter!H44),0)</f>
        <v>0</v>
      </c>
      <c r="E158" s="134" t="s">
        <v>146</v>
      </c>
    </row>
    <row r="159" spans="1:7" x14ac:dyDescent="0.25">
      <c r="C159" s="132" t="s">
        <v>155</v>
      </c>
      <c r="D159" s="133">
        <f>IFERROR(IF(Investitionen!$G$17="",(((Investitionen!$G$30/Parameter!$H$30)*Parameter!H51)/Parameter!$D$6)*Parameter!H45,((((Investitionen!$G$17*Parameter!$D$128)/Parameter!$H$30)*Parameter!H51)/Parameter!$D$6)*Parameter!H45),0)</f>
        <v>0</v>
      </c>
      <c r="E159" s="134" t="s">
        <v>146</v>
      </c>
      <c r="G159" s="202"/>
    </row>
    <row r="160" spans="1:7" x14ac:dyDescent="0.25">
      <c r="C160" s="132" t="s">
        <v>74</v>
      </c>
      <c r="D160" s="133">
        <f>IFERROR(IF(Investitionen!$G$17="",(((Investitionen!$G$30/Parameter!$H$30)*Parameter!H52)/Parameter!$D$6)*Parameter!H46,((((Investitionen!$G$17*Parameter!$D$128)/Parameter!$H$30)*Parameter!H52)/Parameter!$D$6)*Parameter!H46),0)</f>
        <v>0</v>
      </c>
      <c r="E160" s="134" t="s">
        <v>146</v>
      </c>
    </row>
    <row r="161" spans="1:7" x14ac:dyDescent="0.25">
      <c r="C161" s="132" t="s">
        <v>75</v>
      </c>
      <c r="D161" s="133">
        <f>IFERROR(IF(Investitionen!$G$17="",(((Investitionen!$G$30/Parameter!$H$30)*Parameter!H53)/Parameter!$D$6)*Parameter!H47,((((Investitionen!$G$17*Parameter!$D$128)/Parameter!$H$30)*Parameter!H53)/Parameter!$D$6)*Parameter!H47),0)</f>
        <v>0</v>
      </c>
      <c r="E161" s="134" t="s">
        <v>146</v>
      </c>
    </row>
    <row r="162" spans="1:7" x14ac:dyDescent="0.25">
      <c r="C162" s="135" t="s">
        <v>76</v>
      </c>
      <c r="D162" s="136">
        <f>IFERROR(IF(Investitionen!$G$17="",(((Investitionen!$G$30/Parameter!$H$30)*Parameter!H54)/Parameter!$D$6)*Parameter!H48,((((Investitionen!$G$17*Parameter!$D$128)/Parameter!$H$30)*Parameter!H54)/Parameter!$D$6)*Parameter!H48),0)</f>
        <v>0</v>
      </c>
      <c r="E162" s="137" t="s">
        <v>146</v>
      </c>
    </row>
    <row r="163" spans="1:7" ht="21" x14ac:dyDescent="0.35">
      <c r="C163" s="190" t="s">
        <v>65</v>
      </c>
      <c r="D163" s="191">
        <f>SUM(D157:D162)</f>
        <v>0</v>
      </c>
      <c r="E163" s="197" t="s">
        <v>146</v>
      </c>
      <c r="G163" s="203"/>
    </row>
    <row r="164" spans="1:7" x14ac:dyDescent="0.25">
      <c r="C164" s="198"/>
      <c r="D164" s="199"/>
      <c r="E164" s="200"/>
    </row>
    <row r="165" spans="1:7" x14ac:dyDescent="0.25">
      <c r="C165" s="455" t="s">
        <v>103</v>
      </c>
      <c r="D165" s="456"/>
      <c r="E165" s="457"/>
    </row>
    <row r="166" spans="1:7" ht="28.5" x14ac:dyDescent="0.45">
      <c r="A166" s="204"/>
      <c r="C166" s="458"/>
      <c r="D166" s="459"/>
      <c r="E166" s="460"/>
    </row>
    <row r="167" spans="1:7" x14ac:dyDescent="0.25">
      <c r="C167" s="461"/>
      <c r="D167" s="462"/>
      <c r="E167" s="463"/>
    </row>
    <row r="168" spans="1:7" ht="26.25" x14ac:dyDescent="0.4">
      <c r="C168" s="413" t="s">
        <v>158</v>
      </c>
      <c r="D168" s="414"/>
      <c r="E168" s="415"/>
    </row>
    <row r="169" spans="1:7" ht="18.75" x14ac:dyDescent="0.3">
      <c r="C169" s="416" t="s">
        <v>140</v>
      </c>
      <c r="D169" s="417"/>
      <c r="E169" s="418"/>
    </row>
    <row r="170" spans="1:7" x14ac:dyDescent="0.25">
      <c r="C170" s="205" t="s">
        <v>77</v>
      </c>
      <c r="D170" s="142">
        <f>IF(Investitionen!$G$18="",(Investitionen!$G$31*Parameter!D60*Parameter!D65),((Investitionen!$G$18*Parameter!$D$129)*Parameter!D60*Parameter!D65))</f>
        <v>0</v>
      </c>
      <c r="E170" s="143" t="s">
        <v>0</v>
      </c>
    </row>
    <row r="171" spans="1:7" x14ac:dyDescent="0.25">
      <c r="C171" s="144" t="s">
        <v>78</v>
      </c>
      <c r="D171" s="145">
        <f>IF(Investitionen!$G$18="",(Investitionen!$G$31*Parameter!D61*Parameter!D66),((Investitionen!$G$18*Parameter!$D$129)*Parameter!D61*Parameter!D66))</f>
        <v>0</v>
      </c>
      <c r="E171" s="146" t="s">
        <v>0</v>
      </c>
    </row>
    <row r="172" spans="1:7" x14ac:dyDescent="0.25">
      <c r="C172" s="144" t="s">
        <v>79</v>
      </c>
      <c r="D172" s="145">
        <f>IF(Investitionen!$G$18="",(Investitionen!$G$31*Parameter!D62*Parameter!D67),((Investitionen!$G$18*Parameter!$D$129)*Parameter!D62*Parameter!D67))</f>
        <v>0</v>
      </c>
      <c r="E172" s="146" t="s">
        <v>0</v>
      </c>
    </row>
    <row r="173" spans="1:7" x14ac:dyDescent="0.25">
      <c r="C173" s="144" t="s">
        <v>80</v>
      </c>
      <c r="D173" s="145">
        <f>IF(Investitionen!$G$18="",(Investitionen!$G$31*Parameter!D63*Parameter!D68),((Investitionen!$G$18*Parameter!$D$129)*Parameter!D63*Parameter!D68))</f>
        <v>0</v>
      </c>
      <c r="E173" s="146" t="s">
        <v>0</v>
      </c>
    </row>
    <row r="174" spans="1:7" x14ac:dyDescent="0.25">
      <c r="C174" s="147" t="s">
        <v>81</v>
      </c>
      <c r="D174" s="148">
        <f>IF(Investitionen!$G$18="",(Investitionen!$G$31*Parameter!D64*Parameter!D69),((Investitionen!$G$18*Parameter!$D$129)*Parameter!D64*Parameter!D69))</f>
        <v>0</v>
      </c>
      <c r="E174" s="149" t="s">
        <v>0</v>
      </c>
    </row>
    <row r="175" spans="1:7" ht="21" x14ac:dyDescent="0.35">
      <c r="C175" s="206" t="s">
        <v>206</v>
      </c>
      <c r="D175" s="207">
        <f>SUM(D170:D174)</f>
        <v>0</v>
      </c>
      <c r="E175" s="208" t="s">
        <v>0</v>
      </c>
    </row>
    <row r="176" spans="1:7" ht="21" x14ac:dyDescent="0.35">
      <c r="C176" s="206" t="s">
        <v>238</v>
      </c>
      <c r="D176" s="207">
        <f>IF(Parameter!D80="",Parameter!D81,(Parameter!D80-1)*'Ergebnis '!D175)</f>
        <v>0</v>
      </c>
      <c r="E176" s="208" t="s">
        <v>0</v>
      </c>
    </row>
    <row r="177" spans="3:5" ht="21" x14ac:dyDescent="0.35">
      <c r="C177" s="209" t="s">
        <v>220</v>
      </c>
      <c r="D177" s="210">
        <f>SUM(D175:D176)</f>
        <v>0</v>
      </c>
      <c r="E177" s="211" t="s">
        <v>0</v>
      </c>
    </row>
    <row r="178" spans="3:5" ht="21" x14ac:dyDescent="0.35">
      <c r="C178" s="212" t="s">
        <v>59</v>
      </c>
      <c r="D178" s="213">
        <f>IFERROR(IF(Investitionen!$G$18="",(D177/Investitionen!G31)*100,(D177/(Investitionen!G18*Parameter!D129)*100)),0)</f>
        <v>0</v>
      </c>
      <c r="E178" s="214" t="s">
        <v>151</v>
      </c>
    </row>
    <row r="179" spans="3:5" ht="18.75" x14ac:dyDescent="0.3">
      <c r="C179" s="401" t="s">
        <v>145</v>
      </c>
      <c r="D179" s="402"/>
      <c r="E179" s="403"/>
    </row>
    <row r="180" spans="3:5" x14ac:dyDescent="0.25">
      <c r="C180" s="205" t="s">
        <v>82</v>
      </c>
      <c r="D180" s="142">
        <f>IFERROR(IF(Investitionen!$G$18="",(((Investitionen!$G$31/Parameter!$D$59)*Parameter!D75)/Parameter!$D$6)*Parameter!D70,((((Investitionen!$G$18*Parameter!$D$129)/Parameter!$D$59)*Parameter!D75)/Parameter!$D$6)*Parameter!D70),0)</f>
        <v>0</v>
      </c>
      <c r="E180" s="143" t="s">
        <v>146</v>
      </c>
    </row>
    <row r="181" spans="3:5" x14ac:dyDescent="0.25">
      <c r="C181" s="144" t="s">
        <v>83</v>
      </c>
      <c r="D181" s="145">
        <f>IFERROR(IF(Investitionen!$G$18="",(((Investitionen!$G$31/Parameter!$D$59)*Parameter!D76)/Parameter!$D$6)*Parameter!D71,((((Investitionen!$G$18*Parameter!$D$129)/Parameter!$D$59)*Parameter!D76)/Parameter!$D$6)*Parameter!D71),0)</f>
        <v>0</v>
      </c>
      <c r="E181" s="146" t="s">
        <v>146</v>
      </c>
    </row>
    <row r="182" spans="3:5" x14ac:dyDescent="0.25">
      <c r="C182" s="144" t="s">
        <v>84</v>
      </c>
      <c r="D182" s="145">
        <f>IFERROR(IF(Investitionen!$G$18="",(((Investitionen!$G$31/Parameter!$D$59)*Parameter!D77)/Parameter!$D$6)*Parameter!D72,((((Investitionen!$G$18*Parameter!$D$129)/Parameter!$D$59)*Parameter!D77)/Parameter!$D$6)*Parameter!D72),0)</f>
        <v>0</v>
      </c>
      <c r="E182" s="146" t="s">
        <v>146</v>
      </c>
    </row>
    <row r="183" spans="3:5" x14ac:dyDescent="0.25">
      <c r="C183" s="144" t="s">
        <v>85</v>
      </c>
      <c r="D183" s="145">
        <f>IFERROR(IF(Investitionen!$G$18="",(((Investitionen!$G$31/Parameter!$D$59)*Parameter!D78)/Parameter!$D$6)*Parameter!D73,((((Investitionen!$G$18*Parameter!$D$129)/Parameter!$D$59)*Parameter!D78)/Parameter!$D$6)*Parameter!D73),0)</f>
        <v>0</v>
      </c>
      <c r="E183" s="146" t="s">
        <v>146</v>
      </c>
    </row>
    <row r="184" spans="3:5" x14ac:dyDescent="0.25">
      <c r="C184" s="147" t="s">
        <v>86</v>
      </c>
      <c r="D184" s="148">
        <f>IFERROR(IF(Investitionen!$G$18="",(((Investitionen!$G$31/Parameter!$D$59)*Parameter!D79)/Parameter!$D$6)*Parameter!D74,((((Investitionen!$G$18*Parameter!$D$129)/Parameter!$D$59)*Parameter!D79)/Parameter!$D$6)*Parameter!D74),0)</f>
        <v>0</v>
      </c>
      <c r="E184" s="149" t="s">
        <v>146</v>
      </c>
    </row>
    <row r="185" spans="3:5" ht="21" x14ac:dyDescent="0.35">
      <c r="C185" s="215" t="s">
        <v>65</v>
      </c>
      <c r="D185" s="216">
        <f>SUM(D180:D184)</f>
        <v>0</v>
      </c>
      <c r="E185" s="217" t="s">
        <v>146</v>
      </c>
    </row>
    <row r="186" spans="3:5" x14ac:dyDescent="0.25">
      <c r="C186" s="198"/>
      <c r="D186" s="199"/>
      <c r="E186" s="200"/>
    </row>
    <row r="187" spans="3:5" ht="26.25" x14ac:dyDescent="0.4">
      <c r="C187" s="413" t="s">
        <v>159</v>
      </c>
      <c r="D187" s="414"/>
      <c r="E187" s="415"/>
    </row>
    <row r="188" spans="3:5" ht="18.75" x14ac:dyDescent="0.3">
      <c r="C188" s="416" t="s">
        <v>140</v>
      </c>
      <c r="D188" s="417"/>
      <c r="E188" s="418"/>
    </row>
    <row r="189" spans="3:5" x14ac:dyDescent="0.25">
      <c r="C189" s="205" t="s">
        <v>77</v>
      </c>
      <c r="D189" s="142">
        <f>IF(Investitionen!$G$19="",(Investitionen!$G$32*Parameter!F60*Parameter!F65),((Investitionen!$G$19*Parameter!$D$130)*Parameter!F60*Parameter!F65))</f>
        <v>0</v>
      </c>
      <c r="E189" s="143" t="s">
        <v>0</v>
      </c>
    </row>
    <row r="190" spans="3:5" x14ac:dyDescent="0.25">
      <c r="C190" s="144" t="s">
        <v>78</v>
      </c>
      <c r="D190" s="145">
        <f>IF(Investitionen!$G$19="",(Investitionen!$G$32*Parameter!F61*Parameter!F66),((Investitionen!$G$19*Parameter!$D$130)*Parameter!F61*Parameter!F66))</f>
        <v>0</v>
      </c>
      <c r="E190" s="146" t="s">
        <v>0</v>
      </c>
    </row>
    <row r="191" spans="3:5" x14ac:dyDescent="0.25">
      <c r="C191" s="144" t="s">
        <v>79</v>
      </c>
      <c r="D191" s="145">
        <f>IF(Investitionen!$G$19="",(Investitionen!$G$32*Parameter!F62*Parameter!F67),((Investitionen!$G$19*Parameter!$D$130)*Parameter!F62*Parameter!F67))</f>
        <v>0</v>
      </c>
      <c r="E191" s="146" t="s">
        <v>0</v>
      </c>
    </row>
    <row r="192" spans="3:5" x14ac:dyDescent="0.25">
      <c r="C192" s="144" t="s">
        <v>80</v>
      </c>
      <c r="D192" s="145">
        <f>IF(Investitionen!$G$19="",(Investitionen!$G$32*Parameter!F63*Parameter!F68),((Investitionen!$G$19*Parameter!$D$130)*Parameter!F63*Parameter!F68))</f>
        <v>0</v>
      </c>
      <c r="E192" s="146" t="s">
        <v>0</v>
      </c>
    </row>
    <row r="193" spans="3:5" x14ac:dyDescent="0.25">
      <c r="C193" s="147" t="s">
        <v>81</v>
      </c>
      <c r="D193" s="148">
        <f>IF(Investitionen!$G$19="",(Investitionen!$G$32*Parameter!F64*Parameter!F69),((Investitionen!$G$19*Parameter!$D$130)*Parameter!F64*Parameter!F69))</f>
        <v>0</v>
      </c>
      <c r="E193" s="149" t="s">
        <v>0</v>
      </c>
    </row>
    <row r="194" spans="3:5" ht="21" x14ac:dyDescent="0.35">
      <c r="C194" s="209" t="s">
        <v>206</v>
      </c>
      <c r="D194" s="210">
        <f>SUM(D189:D193)</f>
        <v>0</v>
      </c>
      <c r="E194" s="211" t="s">
        <v>0</v>
      </c>
    </row>
    <row r="195" spans="3:5" ht="21" x14ac:dyDescent="0.35">
      <c r="C195" s="209" t="s">
        <v>238</v>
      </c>
      <c r="D195" s="210">
        <f>IF(Parameter!D80="",Parameter!D81,(Parameter!D80-1)*'Ergebnis '!D194)</f>
        <v>0</v>
      </c>
      <c r="E195" s="211" t="s">
        <v>0</v>
      </c>
    </row>
    <row r="196" spans="3:5" ht="21" x14ac:dyDescent="0.35">
      <c r="C196" s="209" t="s">
        <v>220</v>
      </c>
      <c r="D196" s="210">
        <f>SUM(D194:D195)</f>
        <v>0</v>
      </c>
      <c r="E196" s="211" t="s">
        <v>0</v>
      </c>
    </row>
    <row r="197" spans="3:5" ht="21" x14ac:dyDescent="0.35">
      <c r="C197" s="212" t="s">
        <v>59</v>
      </c>
      <c r="D197" s="213">
        <f>IFERROR(IF(Investitionen!$G$19="",(D196/Investitionen!G32)*100,(D196/(Investitionen!G19*Parameter!D130))*100),0)</f>
        <v>0</v>
      </c>
      <c r="E197" s="214" t="s">
        <v>148</v>
      </c>
    </row>
    <row r="198" spans="3:5" ht="18.75" x14ac:dyDescent="0.3">
      <c r="C198" s="401" t="s">
        <v>145</v>
      </c>
      <c r="D198" s="402"/>
      <c r="E198" s="403"/>
    </row>
    <row r="199" spans="3:5" x14ac:dyDescent="0.25">
      <c r="C199" s="205" t="s">
        <v>82</v>
      </c>
      <c r="D199" s="142">
        <f>IFERROR(IF(Investitionen!$G$19="",(((Investitionen!$G$32/Parameter!$F$59)*Parameter!F75)/Parameter!$D$6)*Parameter!F70,((((Investitionen!$G$19*Parameter!$D$130)/Parameter!$F$59)*Parameter!F75)/Parameter!$D$6)*Parameter!F70),0)</f>
        <v>0</v>
      </c>
      <c r="E199" s="143" t="s">
        <v>146</v>
      </c>
    </row>
    <row r="200" spans="3:5" x14ac:dyDescent="0.25">
      <c r="C200" s="144" t="s">
        <v>83</v>
      </c>
      <c r="D200" s="145">
        <f>IFERROR(IF(Investitionen!$G$19="",(((Investitionen!$G$32/Parameter!$F$59)*Parameter!F76)/Parameter!$D$6)*Parameter!F71,((((Investitionen!$G$19*Parameter!$D$130)/Parameter!$F$59)*Parameter!F76)/Parameter!$D$6)*Parameter!F71),0)</f>
        <v>0</v>
      </c>
      <c r="E200" s="146" t="s">
        <v>146</v>
      </c>
    </row>
    <row r="201" spans="3:5" x14ac:dyDescent="0.25">
      <c r="C201" s="144" t="s">
        <v>84</v>
      </c>
      <c r="D201" s="145">
        <f>IFERROR(IF(Investitionen!$G$19="",(((Investitionen!$G$32/Parameter!$F$59)*Parameter!F77)/Parameter!$D$6)*Parameter!F72,((((Investitionen!$G$19*Parameter!$D$130)/Parameter!$F$59)*Parameter!F77)/Parameter!$D$6)*Parameter!F72),0)</f>
        <v>0</v>
      </c>
      <c r="E201" s="146" t="s">
        <v>146</v>
      </c>
    </row>
    <row r="202" spans="3:5" x14ac:dyDescent="0.25">
      <c r="C202" s="144" t="s">
        <v>85</v>
      </c>
      <c r="D202" s="145">
        <f>IFERROR(IF(Investitionen!$G$19="",(((Investitionen!$G$32/Parameter!$F$59)*Parameter!F78)/Parameter!$D$6)*Parameter!F73,((((Investitionen!$G$19*Parameter!$D$130)/Parameter!$F$59)*Parameter!F78)/Parameter!$D$6)*Parameter!F73),0)</f>
        <v>0</v>
      </c>
      <c r="E202" s="146" t="s">
        <v>146</v>
      </c>
    </row>
    <row r="203" spans="3:5" x14ac:dyDescent="0.25">
      <c r="C203" s="147" t="s">
        <v>86</v>
      </c>
      <c r="D203" s="148">
        <f>IFERROR(IF(Investitionen!$G$19="",(((Investitionen!$G$32/Parameter!$F$59)*Parameter!F79)/Parameter!$D$6)*Parameter!F74,((((Investitionen!$G$19*Parameter!$D$130)/Parameter!$F$59)*Parameter!F79)/Parameter!$D$6)*Parameter!F74),0)</f>
        <v>0</v>
      </c>
      <c r="E203" s="149" t="s">
        <v>146</v>
      </c>
    </row>
    <row r="204" spans="3:5" ht="21" x14ac:dyDescent="0.35">
      <c r="C204" s="215" t="s">
        <v>65</v>
      </c>
      <c r="D204" s="216">
        <f>SUM(D199:D203)</f>
        <v>0</v>
      </c>
      <c r="E204" s="217" t="s">
        <v>146</v>
      </c>
    </row>
    <row r="205" spans="3:5" x14ac:dyDescent="0.25">
      <c r="C205" s="198"/>
      <c r="D205" s="218"/>
      <c r="E205" s="200"/>
    </row>
    <row r="206" spans="3:5" ht="26.25" x14ac:dyDescent="0.4">
      <c r="C206" s="413" t="s">
        <v>160</v>
      </c>
      <c r="D206" s="414"/>
      <c r="E206" s="415"/>
    </row>
    <row r="207" spans="3:5" ht="18.75" x14ac:dyDescent="0.3">
      <c r="C207" s="416" t="s">
        <v>140</v>
      </c>
      <c r="D207" s="417"/>
      <c r="E207" s="418"/>
    </row>
    <row r="208" spans="3:5" x14ac:dyDescent="0.25">
      <c r="C208" s="205" t="s">
        <v>77</v>
      </c>
      <c r="D208" s="142">
        <f>IF(Investitionen!$G$20="",(Investitionen!$G$33*Parameter!H60*Parameter!H65),((Investitionen!$G$20*Parameter!$D$131)*Parameter!H60*Parameter!H65))</f>
        <v>0</v>
      </c>
      <c r="E208" s="143" t="s">
        <v>0</v>
      </c>
    </row>
    <row r="209" spans="3:7" x14ac:dyDescent="0.25">
      <c r="C209" s="144" t="s">
        <v>78</v>
      </c>
      <c r="D209" s="145">
        <f>IF(Investitionen!$G$20="",(Investitionen!$G$33*Parameter!H61*Parameter!H66),((Investitionen!$G$20*Parameter!$D$131)*Parameter!H61*Parameter!H66))</f>
        <v>0</v>
      </c>
      <c r="E209" s="146" t="s">
        <v>0</v>
      </c>
    </row>
    <row r="210" spans="3:7" x14ac:dyDescent="0.25">
      <c r="C210" s="144" t="s">
        <v>79</v>
      </c>
      <c r="D210" s="145">
        <f>IF(Investitionen!$G$20="",(Investitionen!$G$33*Parameter!H62*Parameter!H67),((Investitionen!$G$20*Parameter!$D$131)*Parameter!H62*Parameter!H67))</f>
        <v>0</v>
      </c>
      <c r="E210" s="146" t="s">
        <v>0</v>
      </c>
    </row>
    <row r="211" spans="3:7" x14ac:dyDescent="0.25">
      <c r="C211" s="144" t="s">
        <v>80</v>
      </c>
      <c r="D211" s="145">
        <f>IF(Investitionen!$G$20="",(Investitionen!$G$33*Parameter!H63*Parameter!H68),((Investitionen!$G$20*Parameter!$D$131)*Parameter!H63*Parameter!H68))</f>
        <v>0</v>
      </c>
      <c r="E211" s="146" t="s">
        <v>0</v>
      </c>
    </row>
    <row r="212" spans="3:7" x14ac:dyDescent="0.25">
      <c r="C212" s="147" t="s">
        <v>81</v>
      </c>
      <c r="D212" s="148">
        <f>IF(Investitionen!$G$20="",(Investitionen!$G$33*Parameter!H64*Parameter!H69),((Investitionen!$G$20*Parameter!$D$131)*Parameter!H64*Parameter!H69))</f>
        <v>0</v>
      </c>
      <c r="E212" s="149" t="s">
        <v>0</v>
      </c>
    </row>
    <row r="213" spans="3:7" ht="21" x14ac:dyDescent="0.35">
      <c r="C213" s="209" t="s">
        <v>206</v>
      </c>
      <c r="D213" s="210">
        <f>SUM(D208:D212)</f>
        <v>0</v>
      </c>
      <c r="E213" s="211" t="s">
        <v>0</v>
      </c>
    </row>
    <row r="214" spans="3:7" ht="21" x14ac:dyDescent="0.35">
      <c r="C214" s="209" t="s">
        <v>238</v>
      </c>
      <c r="D214" s="210">
        <f>IF(Parameter!D80="",Parameter!D81,(Parameter!D80-1)*D213)</f>
        <v>0</v>
      </c>
      <c r="E214" s="211" t="s">
        <v>0</v>
      </c>
    </row>
    <row r="215" spans="3:7" ht="21" x14ac:dyDescent="0.35">
      <c r="C215" s="209" t="s">
        <v>220</v>
      </c>
      <c r="D215" s="210">
        <f>SUM(D213:D214)</f>
        <v>0</v>
      </c>
      <c r="E215" s="211" t="s">
        <v>0</v>
      </c>
    </row>
    <row r="216" spans="3:7" ht="21" x14ac:dyDescent="0.35">
      <c r="C216" s="212" t="s">
        <v>59</v>
      </c>
      <c r="D216" s="213">
        <f>IFERROR(IF(Investitionen!$G$20="",(D215/Investitionen!G33)*100,(D215/(Investitionen!G20*Parameter!D131))*100),0)</f>
        <v>0</v>
      </c>
      <c r="E216" s="214" t="s">
        <v>148</v>
      </c>
    </row>
    <row r="217" spans="3:7" ht="18.75" x14ac:dyDescent="0.3">
      <c r="C217" s="401" t="s">
        <v>145</v>
      </c>
      <c r="D217" s="402"/>
      <c r="E217" s="403"/>
    </row>
    <row r="218" spans="3:7" x14ac:dyDescent="0.25">
      <c r="C218" s="205" t="s">
        <v>82</v>
      </c>
      <c r="D218" s="142">
        <f>IFERROR(IF(Investitionen!$G$20="",(((Investitionen!$G$33/Parameter!$H$59)*Parameter!H75)/Parameter!$D$6)*Parameter!H70,((((Investitionen!$G$20*Parameter!$D$131)/Parameter!$H$59)*Parameter!H75)/Parameter!$D$6)*Parameter!H70),0)</f>
        <v>0</v>
      </c>
      <c r="E218" s="143" t="s">
        <v>146</v>
      </c>
    </row>
    <row r="219" spans="3:7" x14ac:dyDescent="0.25">
      <c r="C219" s="144" t="s">
        <v>83</v>
      </c>
      <c r="D219" s="145">
        <f>IFERROR(IF(Investitionen!$G$20="",(((Investitionen!$G$33/Parameter!$H$59)*Parameter!H76)/Parameter!$D$6)*Parameter!H71,((((Investitionen!$G$20*Parameter!$D$131)/Parameter!$H$59)*Parameter!H76)/Parameter!$D$6)*Parameter!H71),0)</f>
        <v>0</v>
      </c>
      <c r="E219" s="146" t="s">
        <v>146</v>
      </c>
      <c r="G219" s="165"/>
    </row>
    <row r="220" spans="3:7" x14ac:dyDescent="0.25">
      <c r="C220" s="144" t="s">
        <v>84</v>
      </c>
      <c r="D220" s="145">
        <f>IFERROR(IF(Investitionen!$G$20="",(((Investitionen!$G$33/Parameter!$H$59)*Parameter!H77)/Parameter!$D$6)*Parameter!H72,((((Investitionen!$G$20*Parameter!$D$131)/Parameter!$H$59)*Parameter!H77)/Parameter!$D$6)*Parameter!H72),0)</f>
        <v>0</v>
      </c>
      <c r="E220" s="146" t="s">
        <v>146</v>
      </c>
      <c r="G220" s="165"/>
    </row>
    <row r="221" spans="3:7" x14ac:dyDescent="0.25">
      <c r="C221" s="144" t="s">
        <v>85</v>
      </c>
      <c r="D221" s="145">
        <f>IFERROR(IF(Investitionen!$G$20="",(((Investitionen!$G$33/Parameter!$H$59)*Parameter!H78)/Parameter!$D$6)*Parameter!H73,((((Investitionen!$G$20*Parameter!$D$131)/Parameter!$H$59)*Parameter!H78)/Parameter!$D$6)*Parameter!H73),0)</f>
        <v>0</v>
      </c>
      <c r="E221" s="146" t="s">
        <v>146</v>
      </c>
      <c r="G221" s="165"/>
    </row>
    <row r="222" spans="3:7" x14ac:dyDescent="0.25">
      <c r="C222" s="147" t="s">
        <v>86</v>
      </c>
      <c r="D222" s="148">
        <f>IFERROR(IF(Investitionen!$G$20="",(((Investitionen!$G$33/Parameter!$H$59)*Parameter!H79)/Parameter!$D$6)*Parameter!H74,((((Investitionen!$G$20*Parameter!$D$131)/Parameter!$H$59)*Parameter!H79)/Parameter!$D$6)*Parameter!H74),0)</f>
        <v>0</v>
      </c>
      <c r="E222" s="149" t="s">
        <v>146</v>
      </c>
    </row>
    <row r="223" spans="3:7" ht="21" x14ac:dyDescent="0.35">
      <c r="C223" s="215" t="s">
        <v>65</v>
      </c>
      <c r="D223" s="216">
        <f>SUM(D218:D222)</f>
        <v>0</v>
      </c>
      <c r="E223" s="217" t="s">
        <v>146</v>
      </c>
    </row>
    <row r="224" spans="3:7" x14ac:dyDescent="0.25">
      <c r="C224" s="219"/>
      <c r="D224" s="220"/>
      <c r="E224" s="221"/>
      <c r="G224" s="203"/>
    </row>
    <row r="225" spans="1:5" x14ac:dyDescent="0.25">
      <c r="C225" s="431" t="s">
        <v>107</v>
      </c>
      <c r="D225" s="432"/>
      <c r="E225" s="433"/>
    </row>
    <row r="226" spans="1:5" ht="28.5" x14ac:dyDescent="0.45">
      <c r="A226" s="204"/>
      <c r="C226" s="434"/>
      <c r="D226" s="435"/>
      <c r="E226" s="436"/>
    </row>
    <row r="227" spans="1:5" x14ac:dyDescent="0.25">
      <c r="C227" s="437"/>
      <c r="D227" s="438"/>
      <c r="E227" s="439"/>
    </row>
    <row r="228" spans="1:5" ht="26.25" x14ac:dyDescent="0.4">
      <c r="C228" s="419" t="s">
        <v>161</v>
      </c>
      <c r="D228" s="420"/>
      <c r="E228" s="421"/>
    </row>
    <row r="229" spans="1:5" ht="18.75" x14ac:dyDescent="0.3">
      <c r="C229" s="422" t="s">
        <v>140</v>
      </c>
      <c r="D229" s="423"/>
      <c r="E229" s="424"/>
    </row>
    <row r="230" spans="1:5" x14ac:dyDescent="0.25">
      <c r="C230" s="222" t="s">
        <v>77</v>
      </c>
      <c r="D230" s="154">
        <f>IF(Investitionen!$G$21="",(Investitionen!$G$34*Parameter!D85*Parameter!D89),((Investitionen!$G$21*Parameter!$D$132)*Parameter!D85*Parameter!D89))</f>
        <v>0</v>
      </c>
      <c r="E230" s="155" t="s">
        <v>0</v>
      </c>
    </row>
    <row r="231" spans="1:5" x14ac:dyDescent="0.25">
      <c r="C231" s="223" t="s">
        <v>81</v>
      </c>
      <c r="D231" s="224">
        <f>IF(Investitionen!$G$21="",(Investitionen!$G$34*Parameter!D86*Parameter!D90),((Investitionen!$G$21*Parameter!$D$132)*Parameter!D86*Parameter!D90))</f>
        <v>0</v>
      </c>
      <c r="E231" s="225" t="s">
        <v>0</v>
      </c>
    </row>
    <row r="232" spans="1:5" x14ac:dyDescent="0.25">
      <c r="C232" s="223" t="s">
        <v>80</v>
      </c>
      <c r="D232" s="224">
        <f>IF(Investitionen!$G$21="",(Investitionen!$G$34*Parameter!D87*Parameter!D91),((Investitionen!$G$21*Parameter!$D$132)*Parameter!D87*Parameter!D91))</f>
        <v>0</v>
      </c>
      <c r="E232" s="225" t="s">
        <v>0</v>
      </c>
    </row>
    <row r="233" spans="1:5" x14ac:dyDescent="0.25">
      <c r="C233" s="226" t="s">
        <v>79</v>
      </c>
      <c r="D233" s="227">
        <f>IF(Investitionen!$G$21="",(Investitionen!$G$34*Parameter!D88*Parameter!D92),((Investitionen!$G$21*Parameter!$D$132)*Parameter!D88*Parameter!D92))</f>
        <v>0</v>
      </c>
      <c r="E233" s="228" t="s">
        <v>0</v>
      </c>
    </row>
    <row r="234" spans="1:5" ht="21" x14ac:dyDescent="0.35">
      <c r="C234" s="229" t="s">
        <v>206</v>
      </c>
      <c r="D234" s="230">
        <f>SUM(D230:D233)</f>
        <v>0</v>
      </c>
      <c r="E234" s="231" t="s">
        <v>0</v>
      </c>
    </row>
    <row r="235" spans="1:5" ht="21" x14ac:dyDescent="0.35">
      <c r="C235" s="229" t="s">
        <v>238</v>
      </c>
      <c r="D235" s="230">
        <f>IF(Parameter!D101="",Parameter!D102,(Parameter!D101-1)*'Ergebnis '!D234)</f>
        <v>0</v>
      </c>
      <c r="E235" s="231" t="s">
        <v>239</v>
      </c>
    </row>
    <row r="236" spans="1:5" ht="21" x14ac:dyDescent="0.35">
      <c r="C236" s="229" t="s">
        <v>220</v>
      </c>
      <c r="D236" s="230">
        <f>SUM(D234:D235)</f>
        <v>0</v>
      </c>
      <c r="E236" s="231" t="s">
        <v>0</v>
      </c>
    </row>
    <row r="237" spans="1:5" ht="21" x14ac:dyDescent="0.35">
      <c r="C237" s="232" t="s">
        <v>59</v>
      </c>
      <c r="D237" s="233">
        <f>IFERROR(IF(Investitionen!$G$21="",(D236/Investitionen!G34)*100,(D236/(Investitionen!G21*Parameter!D132))*100),0)</f>
        <v>0</v>
      </c>
      <c r="E237" s="234" t="s">
        <v>148</v>
      </c>
    </row>
    <row r="238" spans="1:5" ht="18.75" x14ac:dyDescent="0.3">
      <c r="C238" s="425" t="s">
        <v>145</v>
      </c>
      <c r="D238" s="426"/>
      <c r="E238" s="427"/>
    </row>
    <row r="239" spans="1:5" x14ac:dyDescent="0.25">
      <c r="C239" s="222" t="s">
        <v>82</v>
      </c>
      <c r="D239" s="154">
        <f>IFERROR(IF(Investitionen!$G$21="",(((Investitionen!$G$34/Parameter!$D$84)*Parameter!D97)/Parameter!$D$6)*Parameter!D93,((((Investitionen!$G$21*Parameter!$D$132)/Parameter!$D$84)*Parameter!D97)/Parameter!$D$6)*Parameter!D93),0)</f>
        <v>0</v>
      </c>
      <c r="E239" s="155" t="s">
        <v>147</v>
      </c>
    </row>
    <row r="240" spans="1:5" x14ac:dyDescent="0.25">
      <c r="C240" s="223" t="s">
        <v>202</v>
      </c>
      <c r="D240" s="224">
        <f>IFERROR(IF(Investitionen!$G$21="",(((Investitionen!$G$34/Parameter!$D$84)*Parameter!D98)/Parameter!$D$6)*Parameter!D94,((((Investitionen!$G$21*Parameter!$D$132)/Parameter!$D$84)*Parameter!D98)/Parameter!$D$6)*Parameter!D94),0)</f>
        <v>0</v>
      </c>
      <c r="E240" s="225" t="s">
        <v>147</v>
      </c>
    </row>
    <row r="241" spans="1:5" x14ac:dyDescent="0.25">
      <c r="C241" s="223" t="s">
        <v>85</v>
      </c>
      <c r="D241" s="224">
        <f>IFERROR(IF(Investitionen!$G$21="",(((Investitionen!$G$34/Parameter!$D$84)*Parameter!D99)/Parameter!$D$6)*Parameter!D95,((((Investitionen!$G$21*Parameter!$D$132)/Parameter!$D$84)*Parameter!D99)/Parameter!$D$6)*Parameter!D95),0)</f>
        <v>0</v>
      </c>
      <c r="E241" s="225" t="s">
        <v>147</v>
      </c>
    </row>
    <row r="242" spans="1:5" x14ac:dyDescent="0.25">
      <c r="C242" s="226" t="s">
        <v>84</v>
      </c>
      <c r="D242" s="227">
        <f>IFERROR(IF(Investitionen!$G$21="",(((Investitionen!$G$34/Parameter!$D$84)*Parameter!D100)/Parameter!$D$6)*Parameter!D96,((((Investitionen!$G$21*Parameter!$D$132)/Parameter!$D$84)*Parameter!D100)/Parameter!$D$6)*Parameter!D96),0)</f>
        <v>0</v>
      </c>
      <c r="E242" s="228" t="s">
        <v>147</v>
      </c>
    </row>
    <row r="243" spans="1:5" ht="21" x14ac:dyDescent="0.35">
      <c r="C243" s="235" t="s">
        <v>65</v>
      </c>
      <c r="D243" s="236">
        <f>SUM(D239:D242)</f>
        <v>0</v>
      </c>
      <c r="E243" s="237" t="s">
        <v>147</v>
      </c>
    </row>
    <row r="244" spans="1:5" x14ac:dyDescent="0.25">
      <c r="C244" s="395"/>
      <c r="D244" s="396"/>
      <c r="E244" s="397"/>
    </row>
    <row r="245" spans="1:5" x14ac:dyDescent="0.25">
      <c r="C245" s="440" t="s">
        <v>162</v>
      </c>
      <c r="D245" s="441"/>
      <c r="E245" s="442"/>
    </row>
    <row r="246" spans="1:5" x14ac:dyDescent="0.25">
      <c r="C246" s="443"/>
      <c r="D246" s="444"/>
      <c r="E246" s="445"/>
    </row>
    <row r="247" spans="1:5" ht="28.5" x14ac:dyDescent="0.45">
      <c r="A247" s="204"/>
      <c r="C247" s="446"/>
      <c r="D247" s="447"/>
      <c r="E247" s="448"/>
    </row>
    <row r="248" spans="1:5" ht="26.25" x14ac:dyDescent="0.4">
      <c r="C248" s="428" t="s">
        <v>172</v>
      </c>
      <c r="D248" s="429"/>
      <c r="E248" s="430"/>
    </row>
    <row r="249" spans="1:5" ht="18.75" x14ac:dyDescent="0.3">
      <c r="C249" s="238"/>
      <c r="D249" s="239" t="s">
        <v>163</v>
      </c>
      <c r="E249" s="240" t="s">
        <v>164</v>
      </c>
    </row>
    <row r="250" spans="1:5" ht="21" x14ac:dyDescent="0.35">
      <c r="C250" s="241" t="s">
        <v>165</v>
      </c>
      <c r="D250" s="242">
        <f>Parameter!D105</f>
        <v>0</v>
      </c>
      <c r="E250" s="243">
        <f>(Parameter!D105*Parameter!D113)</f>
        <v>0</v>
      </c>
    </row>
    <row r="251" spans="1:5" x14ac:dyDescent="0.25">
      <c r="C251" s="244" t="s">
        <v>166</v>
      </c>
      <c r="D251" s="245">
        <f>Parameter!D106</f>
        <v>0</v>
      </c>
      <c r="E251" s="246">
        <f>((D10*1000)*(Parameter!D117)) + Parameter!D106</f>
        <v>0</v>
      </c>
    </row>
    <row r="252" spans="1:5" x14ac:dyDescent="0.25">
      <c r="C252" s="247" t="s">
        <v>167</v>
      </c>
      <c r="D252" s="248">
        <f>Parameter!D107</f>
        <v>0</v>
      </c>
      <c r="E252" s="246">
        <f>(D15*Parameter!D118) + Parameter!D107</f>
        <v>0</v>
      </c>
    </row>
    <row r="253" spans="1:5" x14ac:dyDescent="0.25">
      <c r="C253" s="247" t="s">
        <v>168</v>
      </c>
      <c r="D253" s="248">
        <f>Parameter!D108</f>
        <v>0</v>
      </c>
      <c r="E253" s="246">
        <f>D20*Parameter!D119 + Parameter!D108</f>
        <v>0</v>
      </c>
    </row>
    <row r="254" spans="1:5" x14ac:dyDescent="0.25">
      <c r="C254" s="247" t="s">
        <v>169</v>
      </c>
      <c r="D254" s="248">
        <f>Parameter!D109</f>
        <v>0</v>
      </c>
      <c r="E254" s="246">
        <f>D22*Parameter!D120 + Parameter!D109</f>
        <v>0</v>
      </c>
    </row>
    <row r="255" spans="1:5" x14ac:dyDescent="0.25">
      <c r="C255" s="249" t="s">
        <v>216</v>
      </c>
      <c r="D255" s="250">
        <f>Parameter!D110</f>
        <v>0</v>
      </c>
      <c r="E255" s="251">
        <f>Parameter!D110*Parameter!D114</f>
        <v>0</v>
      </c>
    </row>
    <row r="256" spans="1:5" ht="21" x14ac:dyDescent="0.35">
      <c r="C256" s="252" t="s">
        <v>170</v>
      </c>
      <c r="D256" s="253">
        <f>SUM(D251:D255)</f>
        <v>0</v>
      </c>
      <c r="E256" s="254">
        <f>SUM(E251:E255)</f>
        <v>0</v>
      </c>
    </row>
    <row r="257" spans="1:7" ht="21" x14ac:dyDescent="0.35">
      <c r="C257" s="255" t="s">
        <v>171</v>
      </c>
      <c r="D257" s="256">
        <f>(D256-D250)</f>
        <v>0</v>
      </c>
      <c r="E257" s="254">
        <f>SUM(E256-E250)</f>
        <v>0</v>
      </c>
    </row>
    <row r="260" spans="1:7" x14ac:dyDescent="0.25">
      <c r="D260" s="201"/>
    </row>
    <row r="264" spans="1:7" x14ac:dyDescent="0.25">
      <c r="A264" s="201"/>
      <c r="G264" s="201"/>
    </row>
    <row r="269" spans="1:7" x14ac:dyDescent="0.25">
      <c r="D269" s="201"/>
    </row>
    <row r="274" spans="1:7" x14ac:dyDescent="0.25">
      <c r="A274" s="201"/>
      <c r="G274" s="201"/>
    </row>
    <row r="278" spans="1:7" x14ac:dyDescent="0.25">
      <c r="D278" s="201"/>
    </row>
    <row r="284" spans="1:7" x14ac:dyDescent="0.25">
      <c r="A284" s="201"/>
      <c r="G284" s="201"/>
    </row>
    <row r="286" spans="1:7" x14ac:dyDescent="0.25">
      <c r="D286" s="201"/>
    </row>
    <row r="293" spans="1:7" x14ac:dyDescent="0.25">
      <c r="A293" s="201"/>
      <c r="G293" s="201"/>
    </row>
    <row r="295" spans="1:7" x14ac:dyDescent="0.25">
      <c r="D295" s="201"/>
    </row>
    <row r="301" spans="1:7" x14ac:dyDescent="0.25">
      <c r="A301" s="201"/>
    </row>
    <row r="310" spans="1:1" x14ac:dyDescent="0.25">
      <c r="A310" s="201"/>
    </row>
  </sheetData>
  <sheetProtection password="ECB3" sheet="1" objects="1" scenarios="1"/>
  <mergeCells count="45">
    <mergeCell ref="C3:E4"/>
    <mergeCell ref="C165:E167"/>
    <mergeCell ref="C92:E92"/>
    <mergeCell ref="C5:E5"/>
    <mergeCell ref="C48:E48"/>
    <mergeCell ref="C49:E49"/>
    <mergeCell ref="C58:E58"/>
    <mergeCell ref="C65:E65"/>
    <mergeCell ref="C66:E66"/>
    <mergeCell ref="C75:E75"/>
    <mergeCell ref="C82:E82"/>
    <mergeCell ref="C83:E83"/>
    <mergeCell ref="C45:E47"/>
    <mergeCell ref="C64:E64"/>
    <mergeCell ref="C81:E81"/>
    <mergeCell ref="C44:E44"/>
    <mergeCell ref="C228:E228"/>
    <mergeCell ref="C229:E229"/>
    <mergeCell ref="C238:E238"/>
    <mergeCell ref="C248:E248"/>
    <mergeCell ref="C187:E187"/>
    <mergeCell ref="C188:E188"/>
    <mergeCell ref="C198:E198"/>
    <mergeCell ref="C206:E206"/>
    <mergeCell ref="C207:E207"/>
    <mergeCell ref="C217:E217"/>
    <mergeCell ref="C225:E227"/>
    <mergeCell ref="C245:E247"/>
    <mergeCell ref="C244:E244"/>
    <mergeCell ref="C25:E25"/>
    <mergeCell ref="C99:E101"/>
    <mergeCell ref="C98:E98"/>
    <mergeCell ref="C122:E122"/>
    <mergeCell ref="C179:E179"/>
    <mergeCell ref="C102:E102"/>
    <mergeCell ref="C103:E103"/>
    <mergeCell ref="C114:E114"/>
    <mergeCell ref="C123:E123"/>
    <mergeCell ref="C124:E124"/>
    <mergeCell ref="C135:E135"/>
    <mergeCell ref="C144:E144"/>
    <mergeCell ref="C145:E145"/>
    <mergeCell ref="C156:E156"/>
    <mergeCell ref="C168:E168"/>
    <mergeCell ref="C169:E169"/>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Investitionen</vt:lpstr>
      <vt:lpstr>Parameter</vt:lpstr>
      <vt:lpstr>Ergebnis </vt:lpstr>
    </vt:vector>
  </TitlesOfParts>
  <Company>Bundesrechenzentrum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Hirtl Andreas</dc:creator>
  <cp:lastModifiedBy>Schmutterer Georg</cp:lastModifiedBy>
  <dcterms:created xsi:type="dcterms:W3CDTF">2021-07-06T07:11:33Z</dcterms:created>
  <dcterms:modified xsi:type="dcterms:W3CDTF">2021-12-16T12:11:49Z</dcterms:modified>
</cp:coreProperties>
</file>